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aysPrices1" sheetId="1" r:id="rId1"/>
    <sheet name="SayPrices2" sheetId="2" r:id="rId2"/>
    <sheet name="SayProdRegulations" sheetId="3" r:id="rId3"/>
    <sheet name="HondschooteAnnualOutput" sheetId="4" r:id="rId4"/>
    <sheet name="SayOutputMeans" sheetId="5" r:id="rId5"/>
    <sheet name="HondshooteOuputMeans" sheetId="6" r:id="rId6"/>
  </sheets>
  <definedNames/>
  <calcPr fullCalcOnLoad="1"/>
</workbook>
</file>

<file path=xl/sharedStrings.xml><?xml version="1.0" encoding="utf-8"?>
<sst xmlns="http://schemas.openxmlformats.org/spreadsheetml/2006/main" count="397" uniqueCount="211">
  <si>
    <t>1378-80</t>
  </si>
  <si>
    <t xml:space="preserve">Boone, Marc, ‘Nieuwe teksten over de Gentse draperie: wolaanvoer, productiewijze en controlepraktijken (ca. 1456 - 1468),' </t>
  </si>
  <si>
    <t>(Annual Mean)</t>
  </si>
  <si>
    <t>1381-85</t>
  </si>
  <si>
    <t>8d. per cloth</t>
  </si>
  <si>
    <t>Annual Data: 1378 - 1720</t>
  </si>
  <si>
    <t>b. Ghent pound in grams</t>
  </si>
  <si>
    <t>Bergues-Saint-Winoc</t>
  </si>
  <si>
    <t xml:space="preserve">Henri De Sagher, et al., eds., Recueil de documents relatifs à l'histoire de l'industrie drapière en Flandre, </t>
  </si>
  <si>
    <t>*</t>
  </si>
  <si>
    <t>1416-20</t>
  </si>
  <si>
    <t xml:space="preserve">J. E. Pilgrim, ‘The Rise of the ‘New Draperies' in Essex,' University of Birmingham Historical Journal, 7 (1959-60), 36-59. </t>
  </si>
  <si>
    <t>M. J. Lameere, H. Simont, et al, eds., Recueil des ordonnances des Pays Bas, deuxième série, 1506 - 1700,</t>
  </si>
  <si>
    <t>1456 and 1546</t>
  </si>
  <si>
    <t>Florence Edler, ‘Le commerce d'exportation des sayes d'Hondschoote vers Italie d'après la correspondance d'une firme anversoise, entre 1538 et 1544,'</t>
  </si>
  <si>
    <t>G.M. Willemsen, ed., 'Le réglement général de la draperie malinoise de 1544', Bulletin du cercle</t>
  </si>
  <si>
    <t>Henri De Sagher, et al eds., Recueil de documents relatifs à l'histoire de l'industrie drapière en Flandre,</t>
  </si>
  <si>
    <t>archéologique de Malines, 20 (1910), 156-90.</t>
  </si>
  <si>
    <t>deuxième série, 3 vols. (Brussels, 1951-65), II, 362-69, no. 290; 378-81, no. 291;  415, no. 299.</t>
  </si>
  <si>
    <t>£ parisis</t>
  </si>
  <si>
    <t>[Brussels, 1951-66], II, pp. 342-46; no. 287, pp. 346-60 (30 April 1534).</t>
  </si>
  <si>
    <t>IIe partie: le sud-ouest de la Flandre depuis l'époque bourguignonne, 3 vols.,</t>
  </si>
  <si>
    <t>£ groot</t>
  </si>
  <si>
    <t>1386-90</t>
  </si>
  <si>
    <t>1391-95</t>
  </si>
  <si>
    <t>1396-1400</t>
  </si>
  <si>
    <t>1401-05</t>
  </si>
  <si>
    <t>1406-10</t>
  </si>
  <si>
    <t>1411-15</t>
  </si>
  <si>
    <t>1421-25</t>
  </si>
  <si>
    <t>1426-30</t>
  </si>
  <si>
    <t>3 vols. (The Hague, 1963), 1:457-68 (Appendix 39: Synoptic Table of Wages).</t>
  </si>
  <si>
    <t>a Master</t>
  </si>
  <si>
    <t>Buy a</t>
  </si>
  <si>
    <t>Dickedinnen</t>
  </si>
  <si>
    <t>Double</t>
  </si>
  <si>
    <t>1431-35</t>
  </si>
  <si>
    <t>1436-40</t>
  </si>
  <si>
    <t>1441-45</t>
  </si>
  <si>
    <t>1446-50</t>
  </si>
  <si>
    <t>1451-55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</si>
  <si>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</si>
  <si>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</si>
  <si>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</si>
  <si>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</si>
  <si>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</si>
  <si>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</si>
  <si>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</si>
  <si>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</si>
  <si>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1496-1500</t>
  </si>
  <si>
    <t>1501-05</t>
  </si>
  <si>
    <t>1506-10</t>
  </si>
  <si>
    <t>1511-15</t>
  </si>
  <si>
    <t>1516-20</t>
  </si>
  <si>
    <t>1521-25</t>
  </si>
  <si>
    <t>1526-30</t>
  </si>
  <si>
    <t>1531-35</t>
  </si>
  <si>
    <t>1536-40</t>
  </si>
  <si>
    <t>1541-45</t>
  </si>
  <si>
    <t>1546-50</t>
  </si>
  <si>
    <t>a. Flemish ell in metres</t>
  </si>
  <si>
    <t xml:space="preserve">A. P. Usher, The Industrial History of England (Boston, 1920), p. 200; </t>
  </si>
  <si>
    <t>Additional Names</t>
  </si>
  <si>
    <t>Area in m2</t>
  </si>
  <si>
    <t>Basket of</t>
  </si>
  <si>
    <t>Baskets of</t>
  </si>
  <si>
    <t>BERGUES-ST.WINOC</t>
  </si>
  <si>
    <t>broad</t>
  </si>
  <si>
    <t>Bulletin de la commission royale d'histoire [de Belgique], 154 (1988), 1 - 61.</t>
  </si>
  <si>
    <t>by tax farm</t>
  </si>
  <si>
    <t>c. Bruges pound in grams</t>
  </si>
  <si>
    <t>Cloth Sales:</t>
  </si>
  <si>
    <t>Cloths</t>
  </si>
  <si>
    <t>Consumables</t>
  </si>
  <si>
    <t>d. Mechelen ell in metres</t>
  </si>
  <si>
    <t>Daily Wage</t>
  </si>
  <si>
    <t>De Sagher, I,  530-31, no. 163; 538, no. 165; 561-67, nos. 176-77.</t>
  </si>
  <si>
    <t>Double Say</t>
  </si>
  <si>
    <t>Drapery Tax Farm</t>
  </si>
  <si>
    <t>England</t>
  </si>
  <si>
    <t>England: Essex woollens</t>
  </si>
  <si>
    <t>England: Essexworsted says</t>
  </si>
  <si>
    <t>England: Herefords.</t>
  </si>
  <si>
    <t>English:</t>
  </si>
  <si>
    <t>ESSEX</t>
  </si>
  <si>
    <t>Final Length : metres</t>
  </si>
  <si>
    <t>Final Weight in lb.</t>
  </si>
  <si>
    <t>Flemish</t>
  </si>
  <si>
    <t>Ghent</t>
  </si>
  <si>
    <t>Hondschoote</t>
  </si>
  <si>
    <t>1551-55</t>
  </si>
  <si>
    <t>1556-60</t>
  </si>
  <si>
    <t>1561-65</t>
  </si>
  <si>
    <t>1566-70</t>
  </si>
  <si>
    <t>1571-75</t>
  </si>
  <si>
    <t>1576-80</t>
  </si>
  <si>
    <t>1581-85</t>
  </si>
  <si>
    <t>1586-90</t>
  </si>
  <si>
    <t>1591-95</t>
  </si>
  <si>
    <t>1596-1600</t>
  </si>
  <si>
    <t>1601-05</t>
  </si>
  <si>
    <t>1606-10</t>
  </si>
  <si>
    <t>1611-15</t>
  </si>
  <si>
    <t>1616-20</t>
  </si>
  <si>
    <t>1621-25</t>
  </si>
  <si>
    <t>1626-30</t>
  </si>
  <si>
    <t>1631-35</t>
  </si>
  <si>
    <t>1636-40</t>
  </si>
  <si>
    <t>1641-45</t>
  </si>
  <si>
    <t>1646-50</t>
  </si>
  <si>
    <t>1651-55</t>
  </si>
  <si>
    <t>1656-60</t>
  </si>
  <si>
    <t>1661-65</t>
  </si>
  <si>
    <t>1666-70</t>
  </si>
  <si>
    <t>1671-75</t>
  </si>
  <si>
    <t>1676-80</t>
  </si>
  <si>
    <t>1681-85</t>
  </si>
  <si>
    <t>1686-90</t>
  </si>
  <si>
    <t>1691-95</t>
  </si>
  <si>
    <t>1696-1700</t>
  </si>
  <si>
    <t>and Cloth Sales</t>
  </si>
  <si>
    <t>Cloth Production Indices for the Hondschoote Sayetteried and the</t>
  </si>
  <si>
    <t>Date of Ordinance</t>
  </si>
  <si>
    <t>Drapery: City/Region</t>
  </si>
  <si>
    <t>e. Mechelen pound in grams</t>
  </si>
  <si>
    <t>Exports</t>
  </si>
  <si>
    <t>Exports of</t>
  </si>
  <si>
    <t>f. English pound avoirdupois</t>
  </si>
  <si>
    <t>Final Length: ells/yds</t>
  </si>
  <si>
    <t>Final Weight in kg</t>
  </si>
  <si>
    <t>Final Width: ells/yds</t>
  </si>
  <si>
    <t>Final Width: metres</t>
  </si>
  <si>
    <t>Fine</t>
  </si>
  <si>
    <t>Five Seals</t>
  </si>
  <si>
    <t>Flanders, Artois</t>
  </si>
  <si>
    <t>Flanders, Friesland</t>
  </si>
  <si>
    <t>Flemish*</t>
  </si>
  <si>
    <t>g. English cloth yard (37 in): m.</t>
  </si>
  <si>
    <t>GHENT</t>
  </si>
  <si>
    <t>Ghent 1456</t>
  </si>
  <si>
    <t>Ghent 1546</t>
  </si>
  <si>
    <t>Great Britain, Parliament, Statutes of the Realm, IV:1, 136-37 (statute 5-6 Edwardi VI, c. 6).</t>
  </si>
  <si>
    <t>Gulden Aeren</t>
  </si>
  <si>
    <t>Herman Van der Wee, Growth of the Antwerp Market and the European Economy, 14th to 16th Centuries,</t>
  </si>
  <si>
    <t>HONDSCHOOTE</t>
  </si>
  <si>
    <t>Hondschoote Sayetterie: Tax Farms on Production</t>
  </si>
  <si>
    <t>HondschooteSayetterie: Production and Export Sales</t>
  </si>
  <si>
    <t>Imported</t>
  </si>
  <si>
    <t>in</t>
  </si>
  <si>
    <t>in d. groot</t>
  </si>
  <si>
    <t>in Quinquennial Means:  1376-80 to 1716-20</t>
  </si>
  <si>
    <t>in the 16th Century: England and the southern Low Countries</t>
  </si>
  <si>
    <t>Lakenen</t>
  </si>
  <si>
    <t>Leiden Drapery, in quinquennial means, 1376-80 to 1566-70</t>
  </si>
  <si>
    <t>Leiden:</t>
  </si>
  <si>
    <t>Lemster Ore</t>
  </si>
  <si>
    <t>Length on Loom: ells/yds</t>
  </si>
  <si>
    <t>Length on Loom: metres</t>
  </si>
  <si>
    <t>long-stapled</t>
  </si>
  <si>
    <t>March, Cotswolds</t>
  </si>
  <si>
    <t>Mason to</t>
  </si>
  <si>
    <t>Master Mason</t>
  </si>
  <si>
    <t>Mechelen</t>
  </si>
  <si>
    <t>MECHELEN</t>
  </si>
  <si>
    <t>n.s.</t>
  </si>
  <si>
    <t>Name of Textile</t>
  </si>
  <si>
    <t>Narrow Say</t>
  </si>
  <si>
    <t>No. Days'</t>
  </si>
  <si>
    <t>No. of Warps</t>
  </si>
  <si>
    <t>of an Antwerp</t>
  </si>
  <si>
    <t>of Halve-</t>
  </si>
  <si>
    <t>Origin of Wools</t>
  </si>
  <si>
    <t>Outputs</t>
  </si>
  <si>
    <t>Prices in</t>
  </si>
  <si>
    <t>Prices of Hondschoote Says and Ghent Dickedinnen Woollens, compared</t>
  </si>
  <si>
    <t>represented</t>
  </si>
  <si>
    <t>Revue du Nord, 22 (1936), 249-65.</t>
  </si>
  <si>
    <t>Say in</t>
  </si>
  <si>
    <t>Sayetterie Tax Farm</t>
  </si>
  <si>
    <t>Says</t>
  </si>
  <si>
    <t>Says:</t>
  </si>
  <si>
    <t>Scotland, Pomerania</t>
  </si>
  <si>
    <t>Short Broadcloth</t>
  </si>
  <si>
    <t>short-stapled</t>
  </si>
  <si>
    <t>Single</t>
  </si>
  <si>
    <t>Single Say</t>
  </si>
  <si>
    <t>Small</t>
  </si>
  <si>
    <t>sources:</t>
  </si>
  <si>
    <t>Sources:</t>
  </si>
  <si>
    <t xml:space="preserve">Stadsarchief Gent, Stadsrekeningen 1534/5-1544/5, Reeks 400: nos.46-52; </t>
  </si>
  <si>
    <t>Suffolk, Essex</t>
  </si>
  <si>
    <t>the Brabant</t>
  </si>
  <si>
    <t>The Dimensions and Compositions of Selected Woollens and Says</t>
  </si>
  <si>
    <t xml:space="preserve">The mean annual wage is the combined summer and winter daily wages, </t>
  </si>
  <si>
    <t>Value of</t>
  </si>
  <si>
    <t xml:space="preserve">Value of </t>
  </si>
  <si>
    <t>Vol. V (Brussels, 1910), pp. 272-83.</t>
  </si>
  <si>
    <t>Wages of</t>
  </si>
  <si>
    <t>Warps per cm (fulled)</t>
  </si>
  <si>
    <t>Weight on Loom: kg.</t>
  </si>
  <si>
    <t>Weight on Loom: lb.</t>
  </si>
  <si>
    <t>Weight per m2 in grams</t>
  </si>
  <si>
    <t>Width on Loom: ells</t>
  </si>
  <si>
    <t>Width on Loom: metres</t>
  </si>
  <si>
    <t>with 75% weight to the summer dailywage and 25% weight to the winter daily wage</t>
  </si>
  <si>
    <t>with the Purchasing Power an Antwerp Master Mason's Daily Wages</t>
  </si>
  <si>
    <t>Wool Types</t>
  </si>
  <si>
    <t>Woolfells</t>
  </si>
  <si>
    <t>Woollens:</t>
  </si>
  <si>
    <t>Year</t>
  </si>
  <si>
    <t>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</si>
</sst>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0" fillId="33" borderId="0" xfId="0" applyNumberFormat="1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00FF00"/>
      <rgbColor rgb="00FF00FF"/>
      <rgbColor rgb="00FFCC00"/>
      <rgbColor rgb="00FFFF00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3" width="13.28125" style="0" customWidth="1"/>
    <col min="4" max="4" width="12.8515625" style="0" customWidth="1"/>
    <col min="5" max="5" width="14.7109375" style="0" customWidth="1"/>
    <col min="6" max="6" width="11.421875" style="0" customWidth="1"/>
    <col min="7" max="7" width="12.8515625" style="0" customWidth="1"/>
    <col min="8" max="10" width="13.7109375" style="0" customWidth="1"/>
  </cols>
  <sheetData>
    <row r="2" spans="1:10" ht="12.75">
      <c r="A2" s="1"/>
      <c r="B2" s="2"/>
      <c r="C2" s="3" t="s">
        <v>174</v>
      </c>
      <c r="D2" s="3"/>
      <c r="E2" s="3"/>
      <c r="F2" s="3"/>
      <c r="G2" s="3"/>
      <c r="H2" s="3"/>
      <c r="I2" s="3"/>
      <c r="J2" s="2"/>
    </row>
    <row r="3" spans="1:10" ht="12.75">
      <c r="A3" s="1"/>
      <c r="B3" s="2"/>
      <c r="C3" s="3" t="s">
        <v>205</v>
      </c>
      <c r="D3" s="3"/>
      <c r="E3" s="3"/>
      <c r="F3" s="3"/>
      <c r="G3" s="3"/>
      <c r="H3" s="3"/>
      <c r="I3" s="3"/>
      <c r="J3" s="2"/>
    </row>
    <row r="4" spans="1:10" ht="12.75">
      <c r="A4" s="1"/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1" t="s">
        <v>209</v>
      </c>
      <c r="B5" s="3" t="s">
        <v>89</v>
      </c>
      <c r="C5" s="3" t="s">
        <v>89</v>
      </c>
      <c r="D5" s="3" t="s">
        <v>88</v>
      </c>
      <c r="E5" s="3" t="s">
        <v>75</v>
      </c>
      <c r="F5" s="3" t="s">
        <v>167</v>
      </c>
      <c r="G5" s="3" t="s">
        <v>167</v>
      </c>
      <c r="H5" s="3" t="s">
        <v>194</v>
      </c>
      <c r="I5" s="3" t="s">
        <v>194</v>
      </c>
      <c r="J5" s="3" t="s">
        <v>195</v>
      </c>
    </row>
    <row r="6" spans="1:10" ht="12.75">
      <c r="A6" s="1"/>
      <c r="B6" s="3" t="s">
        <v>184</v>
      </c>
      <c r="C6" s="3" t="s">
        <v>35</v>
      </c>
      <c r="D6" s="3" t="s">
        <v>34</v>
      </c>
      <c r="E6" s="3" t="s">
        <v>2</v>
      </c>
      <c r="F6" s="3" t="s">
        <v>197</v>
      </c>
      <c r="G6" s="3" t="s">
        <v>197</v>
      </c>
      <c r="H6" s="3" t="s">
        <v>191</v>
      </c>
      <c r="I6" s="3" t="s">
        <v>184</v>
      </c>
      <c r="J6" s="3" t="s">
        <v>88</v>
      </c>
    </row>
    <row r="7" spans="1:10" ht="12.75">
      <c r="A7" s="1"/>
      <c r="B7" s="3" t="s">
        <v>180</v>
      </c>
      <c r="C7" s="3" t="s">
        <v>180</v>
      </c>
      <c r="D7" s="3" t="s">
        <v>208</v>
      </c>
      <c r="E7" s="3" t="s">
        <v>169</v>
      </c>
      <c r="F7" s="3" t="s">
        <v>32</v>
      </c>
      <c r="G7" s="3" t="s">
        <v>32</v>
      </c>
      <c r="H7" s="3" t="s">
        <v>64</v>
      </c>
      <c r="I7" s="3" t="s">
        <v>177</v>
      </c>
      <c r="J7" s="3" t="s">
        <v>34</v>
      </c>
    </row>
    <row r="8" spans="1:10" ht="12.75">
      <c r="A8" s="1"/>
      <c r="B8" s="3" t="s">
        <v>173</v>
      </c>
      <c r="C8" s="3" t="s">
        <v>173</v>
      </c>
      <c r="D8" s="3" t="s">
        <v>173</v>
      </c>
      <c r="E8" s="3" t="s">
        <v>161</v>
      </c>
      <c r="F8" s="3" t="s">
        <v>160</v>
      </c>
      <c r="G8" s="3" t="s">
        <v>160</v>
      </c>
      <c r="H8" s="3" t="s">
        <v>73</v>
      </c>
      <c r="I8" s="3" t="s">
        <v>65</v>
      </c>
      <c r="J8" s="3" t="s">
        <v>148</v>
      </c>
    </row>
    <row r="9" spans="1:10" ht="12.75">
      <c r="A9" s="1"/>
      <c r="B9" s="3" t="s">
        <v>22</v>
      </c>
      <c r="C9" s="3" t="s">
        <v>22</v>
      </c>
      <c r="D9" s="3" t="s">
        <v>22</v>
      </c>
      <c r="E9" s="3" t="s">
        <v>149</v>
      </c>
      <c r="F9" s="3" t="s">
        <v>33</v>
      </c>
      <c r="G9" s="3" t="s">
        <v>33</v>
      </c>
      <c r="H9" s="3" t="s">
        <v>149</v>
      </c>
      <c r="I9" s="3" t="s">
        <v>73</v>
      </c>
      <c r="J9" s="3" t="s">
        <v>65</v>
      </c>
    </row>
    <row r="10" spans="1:10" ht="12.75">
      <c r="A10" s="1"/>
      <c r="B10" s="3" t="s">
        <v>87</v>
      </c>
      <c r="C10" s="3" t="s">
        <v>87</v>
      </c>
      <c r="D10" s="3" t="s">
        <v>87</v>
      </c>
      <c r="E10" s="3" t="s">
        <v>136</v>
      </c>
      <c r="F10" s="3" t="s">
        <v>185</v>
      </c>
      <c r="G10" s="3" t="s">
        <v>34</v>
      </c>
      <c r="H10" s="3" t="s">
        <v>87</v>
      </c>
      <c r="I10" s="3"/>
      <c r="J10" s="3" t="s">
        <v>73</v>
      </c>
    </row>
    <row r="11" spans="1:10" ht="12.75">
      <c r="A11" s="1"/>
      <c r="B11" s="2"/>
      <c r="E11" s="2"/>
      <c r="F11" s="2"/>
      <c r="G11" s="2"/>
      <c r="H11" s="2"/>
      <c r="I11" s="2"/>
      <c r="J11" s="2"/>
    </row>
    <row r="12" spans="1:10" ht="12.75">
      <c r="A12" s="1">
        <v>1535</v>
      </c>
      <c r="D12" s="2">
        <v>14.15</v>
      </c>
      <c r="E12" s="4">
        <v>9.75</v>
      </c>
      <c r="F12" s="2"/>
      <c r="G12" s="2">
        <f aca="true" t="shared" si="0" ref="G12:G21">(D12*240)/E12</f>
        <v>348.3076923076923</v>
      </c>
      <c r="H12" s="4">
        <v>268.73333333333335</v>
      </c>
      <c r="I12" s="2"/>
      <c r="J12" s="2">
        <f aca="true" t="shared" si="1" ref="J12:J21">(D12*240)/H12</f>
        <v>12.637062763582238</v>
      </c>
    </row>
    <row r="13" spans="1:10" ht="12.75">
      <c r="A13" s="1">
        <v>1536</v>
      </c>
      <c r="D13" s="2">
        <v>14.25</v>
      </c>
      <c r="E13" s="4">
        <v>10.25</v>
      </c>
      <c r="F13" s="2"/>
      <c r="G13" s="2">
        <f t="shared" si="0"/>
        <v>333.6585365853659</v>
      </c>
      <c r="H13" s="4">
        <v>297.4666666666667</v>
      </c>
      <c r="I13" s="2"/>
      <c r="J13" s="2">
        <f t="shared" si="1"/>
        <v>11.497086508292245</v>
      </c>
    </row>
    <row r="14" spans="1:10" ht="12.75">
      <c r="A14" s="1">
        <v>1537</v>
      </c>
      <c r="D14" s="2">
        <v>14.5</v>
      </c>
      <c r="E14" s="4">
        <v>10.25</v>
      </c>
      <c r="F14" s="2"/>
      <c r="G14" s="2">
        <f t="shared" si="0"/>
        <v>339.5121951219512</v>
      </c>
      <c r="H14" s="4">
        <v>254.33333333333334</v>
      </c>
      <c r="I14" s="2"/>
      <c r="J14" s="2">
        <f t="shared" si="1"/>
        <v>13.682830930537351</v>
      </c>
    </row>
    <row r="15" spans="1:10" ht="12.75">
      <c r="A15" s="1">
        <v>1538</v>
      </c>
      <c r="B15" s="2">
        <v>0.967</v>
      </c>
      <c r="C15" s="2">
        <v>2.278</v>
      </c>
      <c r="D15" s="2">
        <v>14.5</v>
      </c>
      <c r="E15" s="4">
        <v>11</v>
      </c>
      <c r="F15" s="2">
        <f aca="true" t="shared" si="2" ref="F15:F21">(B15*240)/E15</f>
        <v>21.098181818181818</v>
      </c>
      <c r="G15" s="2">
        <f t="shared" si="0"/>
        <v>316.3636363636364</v>
      </c>
      <c r="H15" s="4">
        <v>295.5333333333333</v>
      </c>
      <c r="I15" s="2">
        <f aca="true" t="shared" si="3" ref="I15:I21">(B15*240)/H15</f>
        <v>0.7852921272276111</v>
      </c>
      <c r="J15" s="2">
        <f t="shared" si="1"/>
        <v>11.775321452740808</v>
      </c>
    </row>
    <row r="16" spans="1:10" ht="12.75">
      <c r="A16" s="1">
        <v>1539</v>
      </c>
      <c r="B16" s="2">
        <v>0.945</v>
      </c>
      <c r="C16" s="2">
        <v>2.184</v>
      </c>
      <c r="D16" s="2">
        <v>15</v>
      </c>
      <c r="E16" s="4">
        <v>12</v>
      </c>
      <c r="F16" s="2">
        <f t="shared" si="2"/>
        <v>18.9</v>
      </c>
      <c r="G16" s="2">
        <f t="shared" si="0"/>
        <v>300</v>
      </c>
      <c r="H16" s="4">
        <v>300.40000000000003</v>
      </c>
      <c r="I16" s="2">
        <f t="shared" si="3"/>
        <v>0.754993342210386</v>
      </c>
      <c r="J16" s="2">
        <f t="shared" si="1"/>
        <v>11.984021304926763</v>
      </c>
    </row>
    <row r="17" spans="1:10" ht="12.75">
      <c r="A17" s="1">
        <v>1540</v>
      </c>
      <c r="B17" s="2">
        <v>0.835</v>
      </c>
      <c r="C17" s="2">
        <v>1.961</v>
      </c>
      <c r="D17" s="2">
        <v>11.5</v>
      </c>
      <c r="E17" s="4">
        <v>12</v>
      </c>
      <c r="F17" s="2">
        <f t="shared" si="2"/>
        <v>16.7</v>
      </c>
      <c r="G17" s="2">
        <f t="shared" si="0"/>
        <v>230</v>
      </c>
      <c r="H17" s="4">
        <v>291.1333333333334</v>
      </c>
      <c r="I17" s="2">
        <f t="shared" si="3"/>
        <v>0.6883444011907486</v>
      </c>
      <c r="J17" s="2">
        <f t="shared" si="1"/>
        <v>9.480192351728874</v>
      </c>
    </row>
    <row r="18" spans="1:10" ht="12.75">
      <c r="A18" s="1">
        <v>1541</v>
      </c>
      <c r="B18" s="2">
        <v>0.879</v>
      </c>
      <c r="C18" s="2">
        <v>2.015</v>
      </c>
      <c r="D18" s="2">
        <v>12</v>
      </c>
      <c r="E18" s="4">
        <v>12</v>
      </c>
      <c r="F18" s="2">
        <f t="shared" si="2"/>
        <v>17.580000000000002</v>
      </c>
      <c r="G18" s="2">
        <f t="shared" si="0"/>
        <v>240</v>
      </c>
      <c r="H18" s="4">
        <v>278</v>
      </c>
      <c r="I18" s="2">
        <f t="shared" si="3"/>
        <v>0.7588489208633094</v>
      </c>
      <c r="J18" s="2">
        <f t="shared" si="1"/>
        <v>10.359712230215827</v>
      </c>
    </row>
    <row r="19" spans="1:10" ht="12.75">
      <c r="A19" s="1">
        <v>1542</v>
      </c>
      <c r="B19" s="2">
        <v>0.838</v>
      </c>
      <c r="C19" s="2">
        <v>2.005</v>
      </c>
      <c r="D19" s="2">
        <v>14.6</v>
      </c>
      <c r="E19" s="4">
        <v>12</v>
      </c>
      <c r="F19" s="2">
        <f t="shared" si="2"/>
        <v>16.76</v>
      </c>
      <c r="G19" s="2">
        <f t="shared" si="0"/>
        <v>292</v>
      </c>
      <c r="H19" s="4">
        <v>293.59999999999997</v>
      </c>
      <c r="I19" s="2">
        <f t="shared" si="3"/>
        <v>0.6850136239782018</v>
      </c>
      <c r="J19" s="2">
        <f t="shared" si="1"/>
        <v>11.934604904632154</v>
      </c>
    </row>
    <row r="20" spans="1:10" ht="12.75">
      <c r="A20" s="1">
        <v>1543</v>
      </c>
      <c r="B20" s="2">
        <v>0.783</v>
      </c>
      <c r="C20" s="2">
        <v>1.775</v>
      </c>
      <c r="D20" s="2">
        <v>14</v>
      </c>
      <c r="E20" s="4">
        <v>13</v>
      </c>
      <c r="F20" s="2">
        <f t="shared" si="2"/>
        <v>14.455384615384617</v>
      </c>
      <c r="G20" s="2">
        <f t="shared" si="0"/>
        <v>258.46153846153845</v>
      </c>
      <c r="H20" s="4">
        <v>324.2</v>
      </c>
      <c r="I20" s="2">
        <f t="shared" si="3"/>
        <v>0.5796421961752005</v>
      </c>
      <c r="J20" s="2">
        <f t="shared" si="1"/>
        <v>10.363972856261567</v>
      </c>
    </row>
    <row r="21" spans="1:10" ht="12.75">
      <c r="A21" s="1">
        <v>1544</v>
      </c>
      <c r="B21" s="2">
        <v>0.908</v>
      </c>
      <c r="C21" s="2">
        <v>1.942</v>
      </c>
      <c r="D21" s="2">
        <v>14</v>
      </c>
      <c r="E21" s="4">
        <v>13.5</v>
      </c>
      <c r="F21" s="2">
        <f t="shared" si="2"/>
        <v>16.142222222222223</v>
      </c>
      <c r="G21" s="2">
        <f t="shared" si="0"/>
        <v>248.88888888888889</v>
      </c>
      <c r="H21" s="4">
        <v>351.06666666666666</v>
      </c>
      <c r="I21" s="2">
        <f t="shared" si="3"/>
        <v>0.6207368021268516</v>
      </c>
      <c r="J21" s="2">
        <f t="shared" si="1"/>
        <v>9.57083175085454</v>
      </c>
    </row>
    <row r="22" spans="1:10" ht="12.75">
      <c r="A22" s="1"/>
      <c r="B22" s="2"/>
      <c r="C22" s="2"/>
      <c r="D22" s="2"/>
      <c r="E22" s="2"/>
      <c r="F22" s="2"/>
      <c r="G22" s="2"/>
      <c r="H22" s="4"/>
      <c r="I22" s="2"/>
      <c r="J22" s="2"/>
    </row>
    <row r="23" spans="1:10" ht="12.75">
      <c r="A23" s="1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1" t="s">
        <v>187</v>
      </c>
      <c r="B24" s="2" t="s">
        <v>189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1"/>
      <c r="B25" s="2" t="s">
        <v>143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1"/>
      <c r="B26" s="2" t="s">
        <v>31</v>
      </c>
      <c r="C26" s="2"/>
      <c r="D26" s="2"/>
      <c r="E26" s="2"/>
      <c r="F26" s="2"/>
      <c r="G26" s="2"/>
      <c r="H26" s="2"/>
      <c r="I26" s="2"/>
      <c r="J26" s="2"/>
    </row>
    <row r="27" spans="1:10" ht="12.75">
      <c r="A27" s="1"/>
      <c r="B27" s="2" t="s">
        <v>8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s="1"/>
      <c r="B28" s="2" t="s">
        <v>21</v>
      </c>
      <c r="C28" s="2"/>
      <c r="D28" s="2"/>
      <c r="E28" s="2"/>
      <c r="F28" s="2"/>
      <c r="G28" s="2"/>
      <c r="H28" s="2"/>
      <c r="I28" s="2"/>
      <c r="J28" s="2"/>
    </row>
    <row r="29" spans="1:10" ht="12.75">
      <c r="A29" s="1"/>
      <c r="B29" s="2" t="s">
        <v>20</v>
      </c>
      <c r="C29" s="2"/>
      <c r="D29" s="2"/>
      <c r="E29" s="2"/>
      <c r="F29" s="2"/>
      <c r="G29" s="2"/>
      <c r="H29" s="2"/>
      <c r="I29" s="2"/>
      <c r="J29" s="2"/>
    </row>
    <row r="30" spans="1:10" ht="12.75">
      <c r="A30" s="1"/>
      <c r="B30" s="2" t="s">
        <v>14</v>
      </c>
      <c r="C30" s="2"/>
      <c r="D30" s="2"/>
      <c r="E30" s="2"/>
      <c r="F30" s="2"/>
      <c r="G30" s="2"/>
      <c r="H30" s="2"/>
      <c r="I30" s="2"/>
      <c r="J30" s="2"/>
    </row>
    <row r="31" spans="1:10" ht="12.75">
      <c r="A31" s="1"/>
      <c r="B31" s="2" t="s">
        <v>176</v>
      </c>
      <c r="C31" s="2"/>
      <c r="D31" s="2"/>
      <c r="E31" s="2"/>
      <c r="F31" s="2"/>
      <c r="G31" s="2"/>
      <c r="H31" s="2"/>
      <c r="I31" s="2"/>
      <c r="J31" s="2"/>
    </row>
    <row r="32" spans="1:10" ht="12.75">
      <c r="A32" s="1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1" t="s">
        <v>9</v>
      </c>
      <c r="B33" s="2" t="s">
        <v>193</v>
      </c>
      <c r="C33" s="2"/>
      <c r="D33" s="2"/>
      <c r="E33" s="2"/>
      <c r="F33" s="2"/>
      <c r="G33" s="2"/>
      <c r="H33" s="2"/>
      <c r="I33" s="2"/>
      <c r="J33" s="2"/>
    </row>
    <row r="34" spans="1:10" ht="12.75">
      <c r="A34" s="1"/>
      <c r="B34" s="2" t="s">
        <v>204</v>
      </c>
      <c r="C34" s="2"/>
      <c r="D34" s="2"/>
      <c r="E34" s="2"/>
      <c r="F34" s="2"/>
      <c r="G34" s="2"/>
      <c r="H34" s="2"/>
      <c r="I34" s="2"/>
      <c r="J34" s="2"/>
    </row>
    <row r="35" spans="1:10" ht="12.75">
      <c r="A35" s="1"/>
      <c r="B35" s="2"/>
      <c r="C35" s="2"/>
      <c r="D35" s="2"/>
      <c r="E35" s="2"/>
      <c r="F35" s="2"/>
      <c r="G35" s="2"/>
      <c r="H35" s="2"/>
      <c r="I35" s="2"/>
      <c r="J35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40625" defaultRowHeight="12.75"/>
  <cols>
    <col min="1" max="1" width="9.00390625" style="0" customWidth="1"/>
    <col min="2" max="3" width="13.28125" style="0" customWidth="1"/>
    <col min="4" max="4" width="12.8515625" style="0" customWidth="1"/>
    <col min="5" max="5" width="14.7109375" style="0" customWidth="1"/>
    <col min="6" max="6" width="11.421875" style="0" customWidth="1"/>
    <col min="7" max="7" width="12.8515625" style="0" customWidth="1"/>
    <col min="8" max="10" width="13.7109375" style="0" customWidth="1"/>
  </cols>
  <sheetData>
    <row r="1" spans="1:10" ht="12.75">
      <c r="A1" s="1"/>
      <c r="B1" s="2"/>
      <c r="C1" s="3" t="s">
        <v>174</v>
      </c>
      <c r="D1" s="3"/>
      <c r="E1" s="3"/>
      <c r="F1" s="3"/>
      <c r="G1" s="3"/>
      <c r="H1" s="3"/>
      <c r="I1" s="3"/>
      <c r="J1" s="2"/>
    </row>
    <row r="2" spans="1:10" ht="12.75">
      <c r="A2" s="1"/>
      <c r="B2" s="2"/>
      <c r="C2" s="3" t="s">
        <v>205</v>
      </c>
      <c r="D2" s="3"/>
      <c r="E2" s="3"/>
      <c r="F2" s="3"/>
      <c r="G2" s="3"/>
      <c r="H2" s="3"/>
      <c r="I2" s="3"/>
      <c r="J2" s="2"/>
    </row>
    <row r="3" spans="1:10" ht="12.75">
      <c r="A3" s="1"/>
      <c r="B3" s="3"/>
      <c r="C3" s="3"/>
      <c r="D3" s="3"/>
      <c r="E3" s="3"/>
      <c r="F3" s="3"/>
      <c r="G3" s="3"/>
      <c r="H3" s="3"/>
      <c r="I3" s="3"/>
      <c r="J3" s="2"/>
    </row>
    <row r="4" spans="1:10" ht="12.75">
      <c r="A4" s="1" t="s">
        <v>209</v>
      </c>
      <c r="B4" s="3" t="s">
        <v>89</v>
      </c>
      <c r="C4" s="3" t="s">
        <v>89</v>
      </c>
      <c r="D4" s="3" t="s">
        <v>88</v>
      </c>
      <c r="E4" s="3" t="s">
        <v>75</v>
      </c>
      <c r="F4" s="3" t="s">
        <v>167</v>
      </c>
      <c r="G4" s="3" t="s">
        <v>167</v>
      </c>
      <c r="H4" s="3" t="s">
        <v>194</v>
      </c>
      <c r="I4" s="3" t="s">
        <v>194</v>
      </c>
      <c r="J4" s="3" t="s">
        <v>195</v>
      </c>
    </row>
    <row r="5" spans="1:10" ht="12.75">
      <c r="A5" s="1"/>
      <c r="B5" s="3" t="s">
        <v>184</v>
      </c>
      <c r="C5" s="3" t="s">
        <v>35</v>
      </c>
      <c r="D5" s="3" t="s">
        <v>34</v>
      </c>
      <c r="E5" s="3" t="s">
        <v>2</v>
      </c>
      <c r="F5" s="3" t="s">
        <v>197</v>
      </c>
      <c r="G5" s="3" t="s">
        <v>197</v>
      </c>
      <c r="H5" s="3" t="s">
        <v>191</v>
      </c>
      <c r="I5" s="3" t="s">
        <v>184</v>
      </c>
      <c r="J5" s="3" t="s">
        <v>88</v>
      </c>
    </row>
    <row r="6" spans="1:10" ht="12.75">
      <c r="A6" s="1"/>
      <c r="B6" s="3" t="s">
        <v>180</v>
      </c>
      <c r="C6" s="3" t="s">
        <v>180</v>
      </c>
      <c r="D6" s="3" t="s">
        <v>208</v>
      </c>
      <c r="E6" s="3" t="s">
        <v>169</v>
      </c>
      <c r="F6" s="3" t="s">
        <v>32</v>
      </c>
      <c r="G6" s="3" t="s">
        <v>32</v>
      </c>
      <c r="H6" s="3" t="s">
        <v>64</v>
      </c>
      <c r="I6" s="3" t="s">
        <v>177</v>
      </c>
      <c r="J6" s="3" t="s">
        <v>34</v>
      </c>
    </row>
    <row r="7" spans="1:10" ht="12.75">
      <c r="A7" s="1"/>
      <c r="B7" s="3" t="s">
        <v>173</v>
      </c>
      <c r="C7" s="3" t="s">
        <v>173</v>
      </c>
      <c r="D7" s="3" t="s">
        <v>173</v>
      </c>
      <c r="E7" s="3" t="s">
        <v>161</v>
      </c>
      <c r="F7" s="3" t="s">
        <v>160</v>
      </c>
      <c r="G7" s="3" t="s">
        <v>160</v>
      </c>
      <c r="H7" s="3" t="s">
        <v>73</v>
      </c>
      <c r="I7" s="3" t="s">
        <v>65</v>
      </c>
      <c r="J7" s="3" t="s">
        <v>148</v>
      </c>
    </row>
    <row r="8" spans="1:10" ht="12.75">
      <c r="A8" s="1"/>
      <c r="B8" s="3" t="s">
        <v>22</v>
      </c>
      <c r="C8" s="3" t="s">
        <v>22</v>
      </c>
      <c r="D8" s="3" t="s">
        <v>22</v>
      </c>
      <c r="E8" s="3" t="s">
        <v>149</v>
      </c>
      <c r="F8" s="3" t="s">
        <v>33</v>
      </c>
      <c r="G8" s="3" t="s">
        <v>33</v>
      </c>
      <c r="H8" s="3" t="s">
        <v>149</v>
      </c>
      <c r="I8" s="3" t="s">
        <v>73</v>
      </c>
      <c r="J8" s="3" t="s">
        <v>65</v>
      </c>
    </row>
    <row r="9" spans="1:10" ht="12.75">
      <c r="A9" s="1"/>
      <c r="B9" s="3" t="s">
        <v>87</v>
      </c>
      <c r="C9" s="3" t="s">
        <v>87</v>
      </c>
      <c r="D9" s="3" t="s">
        <v>87</v>
      </c>
      <c r="E9" s="3" t="s">
        <v>136</v>
      </c>
      <c r="F9" s="3" t="s">
        <v>185</v>
      </c>
      <c r="G9" s="3" t="s">
        <v>34</v>
      </c>
      <c r="H9" s="3" t="s">
        <v>87</v>
      </c>
      <c r="I9" s="3"/>
      <c r="J9" s="3" t="s">
        <v>73</v>
      </c>
    </row>
    <row r="10" spans="1:10" ht="12.75">
      <c r="A10" s="1"/>
      <c r="B10" s="2"/>
      <c r="E10" s="2"/>
      <c r="F10" s="2"/>
      <c r="G10" s="2"/>
      <c r="H10" s="2"/>
      <c r="I10" s="2"/>
      <c r="J10" s="2"/>
    </row>
    <row r="11" spans="1:10" ht="12.75">
      <c r="A11" s="1">
        <v>1535</v>
      </c>
      <c r="D11" s="2">
        <v>14.15</v>
      </c>
      <c r="E11" s="4">
        <v>9.75</v>
      </c>
      <c r="F11" s="2"/>
      <c r="G11" s="2">
        <f>(D11*240)/E11</f>
        <v>348.3076923076923</v>
      </c>
      <c r="H11" s="4">
        <v>268.73333333333335</v>
      </c>
      <c r="I11" s="2"/>
      <c r="J11" s="2">
        <f>(D11*240)/H11</f>
        <v>12.637062763582238</v>
      </c>
    </row>
    <row r="12" spans="1:10" ht="12.75">
      <c r="A12" s="1"/>
      <c r="B12" s="2"/>
      <c r="C12" s="2"/>
      <c r="D12" s="2"/>
      <c r="E12" s="4"/>
      <c r="F12" s="2"/>
      <c r="G12" s="2"/>
      <c r="H12" s="4"/>
      <c r="I12" s="2"/>
      <c r="J12" s="2"/>
    </row>
    <row r="13" spans="1:10" ht="12.75">
      <c r="A13" s="1">
        <v>1536</v>
      </c>
      <c r="D13" s="2">
        <v>14.25</v>
      </c>
      <c r="E13" s="4">
        <v>10.25</v>
      </c>
      <c r="F13" s="2"/>
      <c r="G13" s="2">
        <f>(D13*240)/E13</f>
        <v>333.6585365853659</v>
      </c>
      <c r="H13" s="4">
        <v>297.4666666666667</v>
      </c>
      <c r="I13" s="2"/>
      <c r="J13" s="2">
        <f>(D13*240)/H13</f>
        <v>11.497086508292245</v>
      </c>
    </row>
    <row r="14" spans="1:10" ht="12.75">
      <c r="A14" s="1"/>
      <c r="B14" s="2"/>
      <c r="C14" s="2"/>
      <c r="D14" s="2"/>
      <c r="E14" s="4"/>
      <c r="F14" s="2"/>
      <c r="G14" s="2"/>
      <c r="H14" s="4"/>
      <c r="I14" s="2"/>
      <c r="J14" s="2"/>
    </row>
    <row r="15" spans="1:10" ht="12.75">
      <c r="A15" s="1">
        <v>1537</v>
      </c>
      <c r="D15" s="2">
        <v>14.5</v>
      </c>
      <c r="E15" s="4">
        <v>10.25</v>
      </c>
      <c r="F15" s="2"/>
      <c r="G15" s="2">
        <f>(D15*240)/E15</f>
        <v>339.5121951219512</v>
      </c>
      <c r="H15" s="4">
        <v>254.33333333333334</v>
      </c>
      <c r="I15" s="2"/>
      <c r="J15" s="2">
        <f>(D15*240)/H15</f>
        <v>13.682830930537351</v>
      </c>
    </row>
    <row r="16" spans="1:10" ht="12.75">
      <c r="A16" s="1"/>
      <c r="B16" s="2"/>
      <c r="C16" s="2"/>
      <c r="D16" s="2"/>
      <c r="E16" s="4"/>
      <c r="F16" s="2"/>
      <c r="G16" s="2"/>
      <c r="H16" s="4"/>
      <c r="I16" s="2"/>
      <c r="J16" s="2"/>
    </row>
    <row r="17" spans="1:10" ht="12.75">
      <c r="A17" s="1">
        <v>1538</v>
      </c>
      <c r="B17" s="2">
        <v>0.967</v>
      </c>
      <c r="C17" s="2">
        <v>2.278</v>
      </c>
      <c r="D17" s="2">
        <v>14.5</v>
      </c>
      <c r="E17" s="4">
        <v>11</v>
      </c>
      <c r="F17" s="2">
        <f>(B17*240)/E17</f>
        <v>21.098181818181818</v>
      </c>
      <c r="G17" s="2">
        <f>(D17*240)/E17</f>
        <v>316.3636363636364</v>
      </c>
      <c r="H17" s="4">
        <v>295.5333333333333</v>
      </c>
      <c r="I17" s="2">
        <f>(B17*240)/H17</f>
        <v>0.7852921272276111</v>
      </c>
      <c r="J17" s="2">
        <f>(D17*240)/H17</f>
        <v>11.775321452740808</v>
      </c>
    </row>
    <row r="18" spans="1:10" ht="12.75">
      <c r="A18" s="1"/>
      <c r="B18" s="2"/>
      <c r="C18" s="2"/>
      <c r="D18" s="2"/>
      <c r="E18" s="4"/>
      <c r="F18" s="2"/>
      <c r="G18" s="2"/>
      <c r="H18" s="4"/>
      <c r="I18" s="2"/>
      <c r="J18" s="2"/>
    </row>
    <row r="19" spans="1:10" ht="12.75">
      <c r="A19" s="1">
        <v>1539</v>
      </c>
      <c r="B19" s="2">
        <v>0.945</v>
      </c>
      <c r="C19" s="2">
        <v>2.184</v>
      </c>
      <c r="D19" s="2">
        <v>15</v>
      </c>
      <c r="E19" s="4">
        <v>12</v>
      </c>
      <c r="F19" s="2">
        <f>(B19*240)/E19</f>
        <v>18.9</v>
      </c>
      <c r="G19" s="2">
        <f>(D19*240)/E19</f>
        <v>300</v>
      </c>
      <c r="H19" s="4">
        <v>300.40000000000003</v>
      </c>
      <c r="I19" s="2">
        <f>(B19*240)/H19</f>
        <v>0.754993342210386</v>
      </c>
      <c r="J19" s="2">
        <f>(D19*240)/H19</f>
        <v>11.984021304926763</v>
      </c>
    </row>
    <row r="20" spans="1:10" ht="12.75">
      <c r="A20" s="1"/>
      <c r="B20" s="2"/>
      <c r="C20" s="2"/>
      <c r="D20" s="2"/>
      <c r="E20" s="4"/>
      <c r="F20" s="2"/>
      <c r="G20" s="2"/>
      <c r="H20" s="4"/>
      <c r="I20" s="2"/>
      <c r="J20" s="2"/>
    </row>
    <row r="21" spans="1:10" ht="12.75">
      <c r="A21" s="1">
        <v>1540</v>
      </c>
      <c r="B21" s="2">
        <v>0.835</v>
      </c>
      <c r="C21" s="2">
        <v>1.961</v>
      </c>
      <c r="D21" s="2">
        <v>11.5</v>
      </c>
      <c r="E21" s="4">
        <v>12</v>
      </c>
      <c r="F21" s="2">
        <f>(B21*240)/E21</f>
        <v>16.7</v>
      </c>
      <c r="G21" s="2">
        <f>(D21*240)/E21</f>
        <v>230</v>
      </c>
      <c r="H21" s="4">
        <v>291.1333333333334</v>
      </c>
      <c r="I21" s="2">
        <f>(B21*240)/H21</f>
        <v>0.6883444011907486</v>
      </c>
      <c r="J21" s="2">
        <f>(D21*240)/H21</f>
        <v>9.480192351728874</v>
      </c>
    </row>
    <row r="22" spans="1:10" ht="12.75">
      <c r="A22" s="1"/>
      <c r="B22" s="2"/>
      <c r="C22" s="2"/>
      <c r="D22" s="2"/>
      <c r="E22" s="4"/>
      <c r="F22" s="2"/>
      <c r="G22" s="2"/>
      <c r="H22" s="4"/>
      <c r="I22" s="2"/>
      <c r="J22" s="2"/>
    </row>
    <row r="23" spans="1:10" ht="12.75">
      <c r="A23" s="1">
        <v>1541</v>
      </c>
      <c r="B23" s="2">
        <v>0.879</v>
      </c>
      <c r="C23" s="2">
        <v>2.015</v>
      </c>
      <c r="D23" s="2">
        <v>12</v>
      </c>
      <c r="E23" s="4">
        <v>12</v>
      </c>
      <c r="F23" s="2">
        <f>(B23*240)/E23</f>
        <v>17.580000000000002</v>
      </c>
      <c r="G23" s="2">
        <f>(D23*240)/E23</f>
        <v>240</v>
      </c>
      <c r="H23" s="4">
        <v>278</v>
      </c>
      <c r="I23" s="2">
        <f>(B23*240)/H23</f>
        <v>0.7588489208633094</v>
      </c>
      <c r="J23" s="2">
        <f>(D23*240)/H23</f>
        <v>10.359712230215827</v>
      </c>
    </row>
    <row r="24" spans="1:10" ht="12.75">
      <c r="A24" s="1"/>
      <c r="B24" s="2"/>
      <c r="C24" s="2"/>
      <c r="D24" s="2"/>
      <c r="E24" s="4"/>
      <c r="F24" s="2"/>
      <c r="G24" s="2"/>
      <c r="H24" s="4"/>
      <c r="I24" s="2"/>
      <c r="J24" s="2"/>
    </row>
    <row r="25" spans="1:10" ht="12.75">
      <c r="A25" s="1">
        <v>1542</v>
      </c>
      <c r="B25" s="2">
        <v>0.838</v>
      </c>
      <c r="C25" s="2">
        <v>2.005</v>
      </c>
      <c r="D25" s="2">
        <v>14.6</v>
      </c>
      <c r="E25" s="4">
        <v>12</v>
      </c>
      <c r="F25" s="2">
        <f>(B25*240)/E25</f>
        <v>16.76</v>
      </c>
      <c r="G25" s="2">
        <f>(D25*240)/E25</f>
        <v>292</v>
      </c>
      <c r="H25" s="4">
        <v>293.59999999999997</v>
      </c>
      <c r="I25" s="2">
        <f>(B25*240)/H25</f>
        <v>0.6850136239782018</v>
      </c>
      <c r="J25" s="2">
        <f>(D25*240)/H25</f>
        <v>11.934604904632154</v>
      </c>
    </row>
    <row r="26" spans="1:10" ht="12.75">
      <c r="A26" s="1"/>
      <c r="B26" s="2"/>
      <c r="C26" s="2"/>
      <c r="D26" s="2"/>
      <c r="E26" s="4"/>
      <c r="F26" s="2"/>
      <c r="G26" s="2"/>
      <c r="H26" s="4"/>
      <c r="I26" s="2"/>
      <c r="J26" s="2"/>
    </row>
    <row r="27" spans="1:10" ht="12.75">
      <c r="A27" s="1">
        <v>1543</v>
      </c>
      <c r="B27" s="2">
        <v>0.783</v>
      </c>
      <c r="C27" s="2">
        <v>1.775</v>
      </c>
      <c r="D27" s="2">
        <v>14</v>
      </c>
      <c r="E27" s="4">
        <v>13</v>
      </c>
      <c r="F27" s="2">
        <f>(B27*240)/E27</f>
        <v>14.455384615384617</v>
      </c>
      <c r="G27" s="2">
        <f>(D27*240)/E27</f>
        <v>258.46153846153845</v>
      </c>
      <c r="H27" s="4">
        <v>324.2</v>
      </c>
      <c r="I27" s="2">
        <f>(B27*240)/H27</f>
        <v>0.5796421961752005</v>
      </c>
      <c r="J27" s="2">
        <f>(D27*240)/H27</f>
        <v>10.363972856261567</v>
      </c>
    </row>
    <row r="28" spans="1:10" ht="12.75">
      <c r="A28" s="1"/>
      <c r="B28" s="2"/>
      <c r="C28" s="2"/>
      <c r="D28" s="2"/>
      <c r="E28" s="4"/>
      <c r="F28" s="2"/>
      <c r="G28" s="2"/>
      <c r="H28" s="4"/>
      <c r="I28" s="2"/>
      <c r="J28" s="2"/>
    </row>
    <row r="29" spans="1:10" ht="12.75">
      <c r="A29" s="1">
        <v>1544</v>
      </c>
      <c r="B29" s="2">
        <v>0.908</v>
      </c>
      <c r="C29" s="2">
        <v>1.942</v>
      </c>
      <c r="D29" s="2">
        <v>14</v>
      </c>
      <c r="E29" s="4">
        <v>13.5</v>
      </c>
      <c r="F29" s="2">
        <f>(B29*240)/E29</f>
        <v>16.142222222222223</v>
      </c>
      <c r="G29" s="2">
        <f>(D29*240)/E29</f>
        <v>248.88888888888889</v>
      </c>
      <c r="H29" s="4">
        <v>351.06666666666666</v>
      </c>
      <c r="I29" s="2">
        <f>(B29*240)/H29</f>
        <v>0.6207368021268516</v>
      </c>
      <c r="J29" s="2">
        <f>(D29*240)/H29</f>
        <v>9.57083175085454</v>
      </c>
    </row>
    <row r="30" spans="1:10" ht="12.75">
      <c r="A30" s="1"/>
      <c r="B30" s="2"/>
      <c r="C30" s="2"/>
      <c r="D30" s="2"/>
      <c r="E30" s="2"/>
      <c r="F30" s="2"/>
      <c r="G30" s="2"/>
      <c r="H30" s="4"/>
      <c r="I30" s="2"/>
      <c r="J30" s="2"/>
    </row>
    <row r="31" spans="1:10" ht="12.75">
      <c r="A31" s="1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1" t="s">
        <v>187</v>
      </c>
      <c r="B32" s="2" t="s">
        <v>189</v>
      </c>
      <c r="C32" s="2"/>
      <c r="D32" s="2"/>
      <c r="E32" s="2"/>
      <c r="F32" s="2"/>
      <c r="G32" s="2"/>
      <c r="H32" s="2"/>
      <c r="I32" s="2"/>
      <c r="J32" s="2"/>
    </row>
    <row r="33" spans="1:10" ht="12.75">
      <c r="A33" s="1"/>
      <c r="B33" s="2" t="s">
        <v>143</v>
      </c>
      <c r="C33" s="2"/>
      <c r="D33" s="2"/>
      <c r="E33" s="2"/>
      <c r="F33" s="2"/>
      <c r="G33" s="2"/>
      <c r="H33" s="2"/>
      <c r="I33" s="2"/>
      <c r="J33" s="2"/>
    </row>
    <row r="34" spans="1:10" ht="12.75">
      <c r="A34" s="1"/>
      <c r="B34" s="2" t="s">
        <v>31</v>
      </c>
      <c r="C34" s="2"/>
      <c r="D34" s="2"/>
      <c r="E34" s="2"/>
      <c r="F34" s="2"/>
      <c r="G34" s="2"/>
      <c r="H34" s="2"/>
      <c r="I34" s="2"/>
      <c r="J34" s="2"/>
    </row>
    <row r="35" spans="1:10" ht="12.75">
      <c r="A35" s="1"/>
      <c r="B35" s="2" t="s">
        <v>8</v>
      </c>
      <c r="C35" s="2"/>
      <c r="D35" s="2"/>
      <c r="E35" s="2"/>
      <c r="F35" s="2"/>
      <c r="G35" s="2"/>
      <c r="H35" s="2"/>
      <c r="I35" s="2"/>
      <c r="J35" s="2"/>
    </row>
    <row r="36" spans="1:10" ht="12.75">
      <c r="A36" s="1"/>
      <c r="B36" s="2" t="s">
        <v>21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1"/>
      <c r="B37" s="2" t="s">
        <v>20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1"/>
      <c r="B38" s="2" t="s">
        <v>14</v>
      </c>
      <c r="C38" s="2"/>
      <c r="D38" s="2"/>
      <c r="E38" s="2"/>
      <c r="F38" s="2"/>
      <c r="G38" s="2"/>
      <c r="H38" s="2"/>
      <c r="I38" s="2"/>
      <c r="J38" s="2"/>
    </row>
    <row r="39" spans="1:10" ht="12.75">
      <c r="A39" s="1"/>
      <c r="B39" s="2" t="s">
        <v>176</v>
      </c>
      <c r="C39" s="2"/>
      <c r="D39" s="2"/>
      <c r="E39" s="2"/>
      <c r="F39" s="2"/>
      <c r="G39" s="2"/>
      <c r="H39" s="2"/>
      <c r="I39" s="2"/>
      <c r="J39" s="2"/>
    </row>
    <row r="40" spans="1:10" ht="12.75">
      <c r="A40" s="1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1" t="s">
        <v>9</v>
      </c>
      <c r="B41" s="2" t="s">
        <v>193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1"/>
      <c r="B42" s="2" t="s">
        <v>204</v>
      </c>
      <c r="C42" s="2"/>
      <c r="D42" s="2"/>
      <c r="E42" s="2"/>
      <c r="F42" s="2"/>
      <c r="G42" s="2"/>
      <c r="H42" s="2"/>
      <c r="I42" s="2"/>
      <c r="J42" s="2"/>
    </row>
    <row r="43" spans="1:10" ht="12.75">
      <c r="A43" s="1"/>
      <c r="B43" s="2"/>
      <c r="C43" s="2"/>
      <c r="D43" s="2"/>
      <c r="E43" s="2"/>
      <c r="F43" s="2"/>
      <c r="G43" s="2"/>
      <c r="H43" s="2"/>
      <c r="I43" s="2"/>
      <c r="J4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24.28125" style="0" customWidth="1"/>
    <col min="2" max="2" width="16.421875" style="0" customWidth="1"/>
    <col min="3" max="3" width="17.8515625" style="0" customWidth="1"/>
    <col min="4" max="4" width="15.421875" style="0" customWidth="1"/>
    <col min="5" max="5" width="18.8515625" style="0" customWidth="1"/>
    <col min="6" max="6" width="20.421875" style="0" customWidth="1"/>
    <col min="7" max="7" width="11.57421875" style="0" customWidth="1"/>
  </cols>
  <sheetData>
    <row r="1" spans="1:7" ht="12.75">
      <c r="A1" s="5"/>
      <c r="B1" s="3" t="s">
        <v>192</v>
      </c>
      <c r="C1" s="2"/>
      <c r="E1" s="2"/>
      <c r="F1" s="2"/>
      <c r="G1" s="2"/>
    </row>
    <row r="2" spans="2:7" ht="12.75">
      <c r="B2" s="3" t="s">
        <v>151</v>
      </c>
      <c r="C2" s="2"/>
      <c r="E2" s="2"/>
      <c r="F2" s="2"/>
      <c r="G2" s="2"/>
    </row>
    <row r="3" spans="2:7" ht="12.75">
      <c r="B3" s="2"/>
      <c r="C3" s="2"/>
      <c r="D3" s="2"/>
      <c r="E3" s="2"/>
      <c r="F3" s="2"/>
      <c r="G3" s="2"/>
    </row>
    <row r="4" spans="1:7" ht="12.75">
      <c r="A4" s="5" t="s">
        <v>123</v>
      </c>
      <c r="B4" s="3" t="s">
        <v>138</v>
      </c>
      <c r="C4" s="3" t="s">
        <v>163</v>
      </c>
      <c r="D4" s="3" t="s">
        <v>84</v>
      </c>
      <c r="E4" s="3" t="s">
        <v>144</v>
      </c>
      <c r="F4" s="3" t="s">
        <v>66</v>
      </c>
      <c r="G4" s="3" t="s">
        <v>84</v>
      </c>
    </row>
    <row r="5" spans="1:7" ht="12.75">
      <c r="A5" s="5" t="s">
        <v>122</v>
      </c>
      <c r="B5" s="6" t="s">
        <v>13</v>
      </c>
      <c r="C5" s="6">
        <v>1544</v>
      </c>
      <c r="D5" s="6">
        <v>1552</v>
      </c>
      <c r="E5" s="6">
        <v>1571</v>
      </c>
      <c r="F5" s="6">
        <v>1537</v>
      </c>
      <c r="G5" s="6">
        <v>1579</v>
      </c>
    </row>
    <row r="6" spans="1:7" ht="12.75">
      <c r="A6" s="5" t="s">
        <v>165</v>
      </c>
      <c r="B6" s="2" t="s">
        <v>34</v>
      </c>
      <c r="C6" s="2" t="s">
        <v>142</v>
      </c>
      <c r="D6" s="2" t="s">
        <v>182</v>
      </c>
      <c r="E6" s="2" t="s">
        <v>77</v>
      </c>
      <c r="F6" s="2" t="s">
        <v>166</v>
      </c>
      <c r="G6" s="2" t="s">
        <v>180</v>
      </c>
    </row>
    <row r="7" spans="1:7" ht="12.75">
      <c r="A7" s="5" t="s">
        <v>62</v>
      </c>
      <c r="B7" s="2" t="s">
        <v>133</v>
      </c>
      <c r="C7" s="2" t="s">
        <v>133</v>
      </c>
      <c r="D7" s="2" t="s">
        <v>190</v>
      </c>
      <c r="E7" s="2" t="s">
        <v>186</v>
      </c>
      <c r="F7" s="2" t="s">
        <v>132</v>
      </c>
      <c r="G7" s="2" t="s">
        <v>67</v>
      </c>
    </row>
    <row r="8" spans="1:7" ht="12.75">
      <c r="A8" s="5" t="s">
        <v>171</v>
      </c>
      <c r="B8" s="2" t="s">
        <v>79</v>
      </c>
      <c r="C8" s="2" t="s">
        <v>82</v>
      </c>
      <c r="D8" s="2" t="s">
        <v>79</v>
      </c>
      <c r="E8" s="2" t="s">
        <v>135</v>
      </c>
      <c r="F8" s="2" t="s">
        <v>134</v>
      </c>
      <c r="G8" s="2" t="s">
        <v>83</v>
      </c>
    </row>
    <row r="9" spans="1:7" ht="12.75">
      <c r="A9" s="5" t="s">
        <v>206</v>
      </c>
      <c r="B9" s="2" t="s">
        <v>159</v>
      </c>
      <c r="C9" s="2" t="s">
        <v>155</v>
      </c>
      <c r="D9" s="2" t="s">
        <v>183</v>
      </c>
      <c r="E9" s="2" t="s">
        <v>181</v>
      </c>
      <c r="F9" s="2" t="s">
        <v>158</v>
      </c>
      <c r="G9" s="2" t="s">
        <v>158</v>
      </c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5" t="s">
        <v>156</v>
      </c>
      <c r="B11" s="2">
        <v>42.5</v>
      </c>
      <c r="C11" s="2">
        <v>48</v>
      </c>
      <c r="D11" s="7" t="s">
        <v>164</v>
      </c>
      <c r="E11" s="2">
        <v>40</v>
      </c>
      <c r="F11" s="7" t="s">
        <v>164</v>
      </c>
      <c r="G11" s="7" t="s">
        <v>164</v>
      </c>
    </row>
    <row r="12" spans="1:7" ht="12.75">
      <c r="A12" s="5" t="s">
        <v>157</v>
      </c>
      <c r="B12" s="2">
        <f>B11*0.7</f>
        <v>29.749999999999996</v>
      </c>
      <c r="C12" s="4">
        <f>48*0.689</f>
        <v>33.071999999999996</v>
      </c>
      <c r="D12" s="7" t="s">
        <v>164</v>
      </c>
      <c r="E12" s="4">
        <f>40*0.7</f>
        <v>28</v>
      </c>
      <c r="F12" s="7" t="s">
        <v>164</v>
      </c>
      <c r="G12" s="7" t="s">
        <v>164</v>
      </c>
    </row>
    <row r="13" spans="1:7" ht="12.75">
      <c r="A13" s="5" t="s">
        <v>202</v>
      </c>
      <c r="B13" s="2">
        <f>14.5/4</f>
        <v>3.625</v>
      </c>
      <c r="C13" s="2">
        <f>16/4</f>
        <v>4</v>
      </c>
      <c r="D13" s="7" t="s">
        <v>164</v>
      </c>
      <c r="E13" s="2">
        <f>5.75/4</f>
        <v>1.4375</v>
      </c>
      <c r="F13" s="7" t="s">
        <v>164</v>
      </c>
      <c r="G13" s="7" t="s">
        <v>164</v>
      </c>
    </row>
    <row r="14" spans="1:7" ht="12.75">
      <c r="A14" s="5" t="s">
        <v>203</v>
      </c>
      <c r="B14" s="2">
        <f>B13*0.7</f>
        <v>2.5374999999999996</v>
      </c>
      <c r="C14" s="4">
        <f>C13*0.689</f>
        <v>2.756</v>
      </c>
      <c r="D14" s="7" t="s">
        <v>164</v>
      </c>
      <c r="E14" s="4">
        <f>(5.75/4)*0.7</f>
        <v>1.0062499999999999</v>
      </c>
      <c r="F14" s="7" t="s">
        <v>164</v>
      </c>
      <c r="G14" s="7" t="s">
        <v>164</v>
      </c>
    </row>
    <row r="15" spans="1:7" ht="12.75">
      <c r="A15" s="5" t="s">
        <v>200</v>
      </c>
      <c r="B15" s="2">
        <v>88</v>
      </c>
      <c r="C15" s="7" t="s">
        <v>164</v>
      </c>
      <c r="D15" s="7" t="s">
        <v>164</v>
      </c>
      <c r="E15" s="7" t="s">
        <v>164</v>
      </c>
      <c r="F15" s="7" t="s">
        <v>164</v>
      </c>
      <c r="G15" s="7" t="s">
        <v>164</v>
      </c>
    </row>
    <row r="16" spans="1:7" ht="12.75">
      <c r="A16" s="5" t="s">
        <v>199</v>
      </c>
      <c r="B16" s="2">
        <f>B15*0.43385</f>
        <v>38.1788</v>
      </c>
      <c r="C16" s="7" t="s">
        <v>164</v>
      </c>
      <c r="D16" s="7" t="s">
        <v>164</v>
      </c>
      <c r="E16" s="7" t="s">
        <v>164</v>
      </c>
      <c r="F16" s="7" t="s">
        <v>164</v>
      </c>
      <c r="G16" s="7" t="s">
        <v>164</v>
      </c>
    </row>
    <row r="17" spans="1:7" ht="12.75">
      <c r="A17" s="5" t="s">
        <v>128</v>
      </c>
      <c r="B17" s="2">
        <v>30</v>
      </c>
      <c r="C17" s="2">
        <v>30</v>
      </c>
      <c r="D17" s="2">
        <v>24</v>
      </c>
      <c r="E17" s="2">
        <v>36.75</v>
      </c>
      <c r="F17" s="2">
        <v>40</v>
      </c>
      <c r="G17" s="2">
        <v>10</v>
      </c>
    </row>
    <row r="18" spans="1:7" ht="12.75">
      <c r="A18" s="5" t="s">
        <v>85</v>
      </c>
      <c r="B18" s="2">
        <f>B17*0.7</f>
        <v>21</v>
      </c>
      <c r="C18" s="4">
        <f>30*0.689</f>
        <v>20.669999999999998</v>
      </c>
      <c r="D18" s="4">
        <f>24*(37/36)*0.9144</f>
        <v>22.5552</v>
      </c>
      <c r="E18" s="4">
        <f>36.75*0.7</f>
        <v>25.724999999999998</v>
      </c>
      <c r="F18" s="4">
        <f>40*0.7</f>
        <v>28</v>
      </c>
      <c r="G18" s="4">
        <f>10*0.91444*(37/36)</f>
        <v>9.39841111111111</v>
      </c>
    </row>
    <row r="19" spans="1:7" ht="12.75">
      <c r="A19" s="5" t="s">
        <v>130</v>
      </c>
      <c r="B19" s="2">
        <f>9.5/4</f>
        <v>2.375</v>
      </c>
      <c r="C19" s="2">
        <f>10/4</f>
        <v>2.5</v>
      </c>
      <c r="D19" s="2">
        <v>1.75</v>
      </c>
      <c r="E19" s="2">
        <f>5/4</f>
        <v>1.25</v>
      </c>
      <c r="F19" s="2">
        <f>4/4</f>
        <v>1</v>
      </c>
      <c r="G19" s="2">
        <v>1</v>
      </c>
    </row>
    <row r="20" spans="1:7" ht="12.75">
      <c r="A20" s="5" t="s">
        <v>131</v>
      </c>
      <c r="B20" s="2">
        <f>B19*0.7</f>
        <v>1.6624999999999999</v>
      </c>
      <c r="C20" s="4">
        <f>(10/4)*0.689</f>
        <v>1.7225</v>
      </c>
      <c r="D20" s="4">
        <f>1.75*(37/36)*0.9144</f>
        <v>1.6446499999999997</v>
      </c>
      <c r="E20" s="4">
        <f>(5/4)*0.7</f>
        <v>0.875</v>
      </c>
      <c r="F20" s="4">
        <f>(4/4)*0.7</f>
        <v>0.7</v>
      </c>
      <c r="G20" s="4">
        <f>(4/4)*(37/36)*0.9144</f>
        <v>0.9397999999999999</v>
      </c>
    </row>
    <row r="21" spans="1:7" ht="12.75">
      <c r="A21" s="5" t="s">
        <v>168</v>
      </c>
      <c r="B21" s="2">
        <v>2066</v>
      </c>
      <c r="C21" s="2">
        <v>3120</v>
      </c>
      <c r="D21" s="7" t="s">
        <v>164</v>
      </c>
      <c r="E21" s="2">
        <v>1800</v>
      </c>
      <c r="F21" s="2">
        <v>1400</v>
      </c>
      <c r="G21" s="7" t="s">
        <v>164</v>
      </c>
    </row>
    <row r="22" spans="1:7" ht="12.75">
      <c r="A22" s="5" t="s">
        <v>198</v>
      </c>
      <c r="B22" s="2">
        <f>B21/(B20*100)</f>
        <v>12.427067669172933</v>
      </c>
      <c r="C22" s="2">
        <f>C21/(C20*100)</f>
        <v>18.11320754716981</v>
      </c>
      <c r="D22" s="7" t="s">
        <v>164</v>
      </c>
      <c r="E22" s="2">
        <f>E21/(E20*100)</f>
        <v>20.571428571428573</v>
      </c>
      <c r="F22" s="2">
        <f>F21/(F20*100)</f>
        <v>20</v>
      </c>
      <c r="G22" s="7" t="s">
        <v>164</v>
      </c>
    </row>
    <row r="23" spans="1:7" ht="12.75">
      <c r="A23" s="5" t="s">
        <v>63</v>
      </c>
      <c r="B23" s="2">
        <f aca="true" t="shared" si="0" ref="B23:G23">B18*B20</f>
        <v>34.912499999999994</v>
      </c>
      <c r="C23" s="2">
        <f t="shared" si="0"/>
        <v>35.604074999999995</v>
      </c>
      <c r="D23" s="2">
        <f t="shared" si="0"/>
        <v>37.095409679999996</v>
      </c>
      <c r="E23" s="2">
        <f t="shared" si="0"/>
        <v>22.509375</v>
      </c>
      <c r="F23" s="2">
        <f t="shared" si="0"/>
        <v>19.599999999999998</v>
      </c>
      <c r="G23" s="2">
        <f t="shared" si="0"/>
        <v>8.83262676222222</v>
      </c>
    </row>
    <row r="24" spans="1:7" ht="12.75">
      <c r="A24" s="5" t="s">
        <v>86</v>
      </c>
      <c r="B24" s="2">
        <v>51</v>
      </c>
      <c r="C24" s="2">
        <v>58</v>
      </c>
      <c r="D24" s="2">
        <v>64</v>
      </c>
      <c r="E24" s="2">
        <v>16</v>
      </c>
      <c r="F24" s="2">
        <v>11</v>
      </c>
      <c r="G24" s="2">
        <v>2.75</v>
      </c>
    </row>
    <row r="25" spans="1:7" ht="12.75">
      <c r="A25" s="5" t="s">
        <v>129</v>
      </c>
      <c r="B25" s="2">
        <f>B24*0.43385</f>
        <v>22.126350000000002</v>
      </c>
      <c r="C25" s="4">
        <f>58*0.46925</f>
        <v>27.2165</v>
      </c>
      <c r="D25" s="4">
        <f>64*0.453593</f>
        <v>29.029952</v>
      </c>
      <c r="E25" s="4">
        <f>16*0.453593</f>
        <v>7.257488</v>
      </c>
      <c r="F25" s="4">
        <f>11*0.4639</f>
        <v>5.1029</v>
      </c>
      <c r="G25" s="4">
        <f>2.75*0.453493</f>
        <v>1.24710575</v>
      </c>
    </row>
    <row r="26" spans="1:7" ht="12.75">
      <c r="A26" s="5" t="s">
        <v>201</v>
      </c>
      <c r="B26" s="2">
        <f aca="true" t="shared" si="1" ref="B26:G26">B25/B23*1000</f>
        <v>633.7658431793773</v>
      </c>
      <c r="C26" s="2">
        <f t="shared" si="1"/>
        <v>764.4209265372012</v>
      </c>
      <c r="D26" s="2">
        <f t="shared" si="1"/>
        <v>782.5753172811436</v>
      </c>
      <c r="E26" s="2">
        <f t="shared" si="1"/>
        <v>322.4206802721089</v>
      </c>
      <c r="F26" s="2">
        <f t="shared" si="1"/>
        <v>260.35204081632656</v>
      </c>
      <c r="G26" s="2">
        <f t="shared" si="1"/>
        <v>141.1930769376513</v>
      </c>
    </row>
    <row r="27" spans="2:7" ht="12.75">
      <c r="B27" s="2"/>
      <c r="C27" s="2"/>
      <c r="D27" s="2"/>
      <c r="E27" s="2"/>
      <c r="F27" s="2"/>
      <c r="G27" s="2"/>
    </row>
    <row r="28" spans="2:7" ht="12.75">
      <c r="B28" s="2"/>
      <c r="C28" s="2"/>
      <c r="D28" s="2"/>
      <c r="E28" s="2"/>
      <c r="F28" s="2"/>
      <c r="G28" s="2"/>
    </row>
    <row r="29" spans="1:7" ht="12.75">
      <c r="A29" t="s">
        <v>60</v>
      </c>
      <c r="B29" s="2"/>
      <c r="C29" s="2"/>
      <c r="D29" s="2">
        <v>0.7</v>
      </c>
      <c r="E29" s="2"/>
      <c r="F29" s="2"/>
      <c r="G29" s="2"/>
    </row>
    <row r="30" spans="1:7" ht="12.75">
      <c r="A30" t="s">
        <v>6</v>
      </c>
      <c r="B30" s="2"/>
      <c r="C30" s="2"/>
      <c r="D30" s="2">
        <v>433.85</v>
      </c>
      <c r="E30" s="2"/>
      <c r="F30" s="2"/>
      <c r="G30" s="2"/>
    </row>
    <row r="31" spans="1:7" ht="12.75">
      <c r="A31" t="s">
        <v>70</v>
      </c>
      <c r="B31" s="2"/>
      <c r="C31" s="2"/>
      <c r="D31" s="2">
        <v>463.9</v>
      </c>
      <c r="E31" s="2"/>
      <c r="F31" s="2"/>
      <c r="G31" s="2"/>
    </row>
    <row r="32" spans="1:7" ht="12.75">
      <c r="A32" t="s">
        <v>74</v>
      </c>
      <c r="B32" s="2"/>
      <c r="C32" s="2"/>
      <c r="D32" s="2">
        <v>0.689</v>
      </c>
      <c r="E32" s="2"/>
      <c r="F32" s="2"/>
      <c r="G32" s="2"/>
    </row>
    <row r="33" spans="1:7" ht="12.75">
      <c r="A33" t="s">
        <v>124</v>
      </c>
      <c r="B33" s="2"/>
      <c r="C33" s="2"/>
      <c r="D33" s="2">
        <v>469.25</v>
      </c>
      <c r="E33" s="2"/>
      <c r="F33" s="2"/>
      <c r="G33" s="2"/>
    </row>
    <row r="34" spans="1:7" ht="12.75">
      <c r="A34" t="s">
        <v>127</v>
      </c>
      <c r="B34" s="2"/>
      <c r="C34" s="2"/>
      <c r="D34" s="2">
        <v>453.593</v>
      </c>
      <c r="E34" s="2"/>
      <c r="F34" s="2"/>
      <c r="G34" s="2"/>
    </row>
    <row r="35" spans="1:7" ht="12.75">
      <c r="A35" t="s">
        <v>137</v>
      </c>
      <c r="B35" s="2"/>
      <c r="C35" s="2"/>
      <c r="D35" s="2">
        <v>0.9398</v>
      </c>
      <c r="E35" s="2"/>
      <c r="F35" s="2"/>
      <c r="G35" s="2"/>
    </row>
    <row r="36" spans="2:7" ht="12.75">
      <c r="B36" s="2"/>
      <c r="C36" s="2"/>
      <c r="D36" s="2"/>
      <c r="E36" s="2"/>
      <c r="F36" s="2"/>
      <c r="G36" s="2"/>
    </row>
    <row r="37" spans="1:7" ht="12.75">
      <c r="A37" s="5" t="s">
        <v>188</v>
      </c>
      <c r="B37" s="2"/>
      <c r="C37" s="2"/>
      <c r="D37" s="2"/>
      <c r="E37" s="2"/>
      <c r="F37" s="2"/>
      <c r="G37" s="2"/>
    </row>
    <row r="38" spans="2:7" ht="12.75">
      <c r="B38" s="2"/>
      <c r="C38" s="2"/>
      <c r="D38" s="2"/>
      <c r="E38" s="2"/>
      <c r="F38" s="2"/>
      <c r="G38" s="2"/>
    </row>
    <row r="39" spans="2:7" ht="12.75">
      <c r="B39" s="2"/>
      <c r="C39" s="2"/>
      <c r="D39" s="2"/>
      <c r="E39" s="2"/>
      <c r="F39" s="2"/>
      <c r="G39" s="2"/>
    </row>
    <row r="40" spans="1:7" ht="12.75">
      <c r="A40" t="s">
        <v>139</v>
      </c>
      <c r="B40" s="2"/>
      <c r="C40" s="2"/>
      <c r="D40" s="2" t="s">
        <v>1</v>
      </c>
      <c r="E40" s="2"/>
      <c r="F40" s="2"/>
      <c r="G40" s="2"/>
    </row>
    <row r="41" spans="2:7" ht="12.75">
      <c r="B41" s="2"/>
      <c r="C41" s="2"/>
      <c r="D41" s="2" t="s">
        <v>68</v>
      </c>
      <c r="E41" s="2"/>
      <c r="F41" s="2"/>
      <c r="G41" s="2"/>
    </row>
    <row r="42" spans="1:7" ht="12.75">
      <c r="A42" t="s">
        <v>140</v>
      </c>
      <c r="B42" s="2"/>
      <c r="C42" s="2"/>
      <c r="D42" s="2" t="s">
        <v>12</v>
      </c>
      <c r="E42" s="2"/>
      <c r="F42" s="2"/>
      <c r="G42" s="2"/>
    </row>
    <row r="43" spans="2:7" ht="12.75">
      <c r="B43" s="2"/>
      <c r="C43" s="2"/>
      <c r="D43" s="2" t="s">
        <v>196</v>
      </c>
      <c r="E43" s="2"/>
      <c r="F43" s="2"/>
      <c r="G43" s="2"/>
    </row>
    <row r="44" spans="1:7" ht="12.75">
      <c r="A44" t="s">
        <v>80</v>
      </c>
      <c r="B44" s="2"/>
      <c r="C44" s="2"/>
      <c r="D44" s="2" t="s">
        <v>141</v>
      </c>
      <c r="E44" s="2"/>
      <c r="F44" s="2"/>
      <c r="G44" s="2"/>
    </row>
    <row r="45" spans="1:7" ht="12.75">
      <c r="A45" t="s">
        <v>81</v>
      </c>
      <c r="B45" s="2"/>
      <c r="C45" s="2"/>
      <c r="D45" s="2" t="s">
        <v>11</v>
      </c>
      <c r="E45" s="2"/>
      <c r="F45" s="2"/>
      <c r="G45" s="2"/>
    </row>
    <row r="46" spans="2:7" ht="12.75">
      <c r="B46" s="2"/>
      <c r="C46" s="2"/>
      <c r="D46" s="2" t="s">
        <v>61</v>
      </c>
      <c r="E46" s="2"/>
      <c r="F46" s="2"/>
      <c r="G46" s="2"/>
    </row>
    <row r="47" spans="1:7" ht="12.75">
      <c r="A47" t="s">
        <v>162</v>
      </c>
      <c r="B47" s="2"/>
      <c r="C47" s="2"/>
      <c r="D47" s="2" t="s">
        <v>15</v>
      </c>
      <c r="E47" s="2"/>
      <c r="F47" s="2"/>
      <c r="G47" s="2"/>
    </row>
    <row r="48" spans="2:7" ht="12.75">
      <c r="B48" s="2"/>
      <c r="C48" s="2"/>
      <c r="D48" s="2" t="s">
        <v>17</v>
      </c>
      <c r="E48" s="2"/>
      <c r="F48" s="2"/>
      <c r="G48" s="2"/>
    </row>
    <row r="49" spans="1:7" ht="12.75">
      <c r="A49" t="s">
        <v>89</v>
      </c>
      <c r="B49" s="2"/>
      <c r="C49" s="2"/>
      <c r="D49" s="2" t="s">
        <v>16</v>
      </c>
      <c r="E49" s="2"/>
      <c r="F49" s="2"/>
      <c r="G49" s="2"/>
    </row>
    <row r="50" spans="2:7" ht="12.75">
      <c r="B50" s="2"/>
      <c r="C50" s="2"/>
      <c r="D50" s="2" t="s">
        <v>18</v>
      </c>
      <c r="E50" s="2"/>
      <c r="F50" s="2"/>
      <c r="G50" s="2"/>
    </row>
    <row r="51" spans="1:7" ht="12.75">
      <c r="A51" t="s">
        <v>7</v>
      </c>
      <c r="B51" s="2"/>
      <c r="C51" s="2"/>
      <c r="D51" s="2" t="s">
        <v>76</v>
      </c>
      <c r="E51" s="2"/>
      <c r="F51" s="2"/>
      <c r="G51" s="2"/>
    </row>
    <row r="52" spans="2:7" ht="12.75">
      <c r="B52" s="2"/>
      <c r="C52" s="2"/>
      <c r="D52" s="2"/>
      <c r="E52" s="2"/>
      <c r="F52" s="2"/>
      <c r="G52" s="2"/>
    </row>
    <row r="53" spans="2:7" ht="12.75">
      <c r="B53" s="2"/>
      <c r="C53" s="2"/>
      <c r="D53" s="2"/>
      <c r="E53" s="2"/>
      <c r="F53" s="2"/>
      <c r="G53" s="2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 s="2"/>
      <c r="C57" s="2"/>
      <c r="D57" s="2"/>
      <c r="E57" s="2"/>
      <c r="F57" s="2"/>
      <c r="G57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35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5.7109375" style="0" customWidth="1"/>
    <col min="2" max="2" width="18.00390625" style="0" customWidth="1"/>
    <col min="3" max="3" width="12.8515625" style="0" customWidth="1"/>
    <col min="4" max="4" width="13.28125" style="0" customWidth="1"/>
  </cols>
  <sheetData>
    <row r="1" spans="1:5" ht="12.75">
      <c r="A1" s="1"/>
      <c r="B1" s="8" t="s">
        <v>146</v>
      </c>
      <c r="C1" s="8"/>
      <c r="D1" s="8"/>
      <c r="E1" s="5"/>
    </row>
    <row r="2" spans="1:5" ht="12.75">
      <c r="A2" s="1"/>
      <c r="B2" s="8"/>
      <c r="C2" s="8"/>
      <c r="D2" s="8"/>
      <c r="E2" s="5"/>
    </row>
    <row r="3" spans="1:5" ht="12.75">
      <c r="A3" s="1"/>
      <c r="B3" s="8" t="s">
        <v>5</v>
      </c>
      <c r="C3" s="8"/>
      <c r="D3" s="8"/>
      <c r="E3" s="5"/>
    </row>
    <row r="4" spans="1:4" ht="12.75">
      <c r="A4" s="1"/>
      <c r="B4" s="9"/>
      <c r="C4" s="9"/>
      <c r="D4" s="9"/>
    </row>
    <row r="5" spans="1:4" ht="12.75">
      <c r="A5" s="1" t="s">
        <v>209</v>
      </c>
      <c r="B5" s="8" t="s">
        <v>89</v>
      </c>
      <c r="C5" s="8" t="s">
        <v>72</v>
      </c>
      <c r="D5" s="8" t="s">
        <v>89</v>
      </c>
    </row>
    <row r="6" spans="1:4" ht="12.75">
      <c r="A6" s="1"/>
      <c r="B6" s="8" t="s">
        <v>78</v>
      </c>
      <c r="C6" s="8" t="s">
        <v>175</v>
      </c>
      <c r="D6" s="8" t="s">
        <v>71</v>
      </c>
    </row>
    <row r="7" spans="1:4" ht="12.75">
      <c r="A7" s="1"/>
      <c r="B7" s="8" t="s">
        <v>19</v>
      </c>
      <c r="C7" s="8" t="s">
        <v>69</v>
      </c>
      <c r="D7" s="8" t="s">
        <v>125</v>
      </c>
    </row>
    <row r="8" spans="1:4" ht="12.75">
      <c r="A8" s="1"/>
      <c r="B8" s="9"/>
      <c r="C8" s="8" t="s">
        <v>4</v>
      </c>
      <c r="D8" s="9"/>
    </row>
    <row r="9" spans="1:4" ht="12.75">
      <c r="A9" s="1"/>
      <c r="B9" s="9"/>
      <c r="C9" s="9"/>
      <c r="D9" s="9"/>
    </row>
    <row r="10" spans="1:4" ht="12.75">
      <c r="A10" s="1">
        <v>1378</v>
      </c>
      <c r="B10" s="9">
        <v>44</v>
      </c>
      <c r="C10" s="9">
        <f aca="true" t="shared" si="0" ref="C10:C41">B10*(240/8)</f>
        <v>1320</v>
      </c>
      <c r="D10" s="9"/>
    </row>
    <row r="11" spans="1:4" ht="12.75">
      <c r="A11" s="1">
        <v>1379</v>
      </c>
      <c r="B11" s="9">
        <v>44</v>
      </c>
      <c r="C11" s="9">
        <f t="shared" si="0"/>
        <v>1320</v>
      </c>
      <c r="D11" s="9"/>
    </row>
    <row r="12" spans="1:4" ht="12.75">
      <c r="A12" s="1">
        <v>1380</v>
      </c>
      <c r="B12" s="9">
        <v>44</v>
      </c>
      <c r="C12" s="9">
        <f t="shared" si="0"/>
        <v>1320</v>
      </c>
      <c r="D12" s="9"/>
    </row>
    <row r="13" spans="1:4" ht="12.75">
      <c r="A13" s="1">
        <v>1381</v>
      </c>
      <c r="B13" s="9">
        <v>44</v>
      </c>
      <c r="C13" s="9">
        <f t="shared" si="0"/>
        <v>1320</v>
      </c>
      <c r="D13" s="9"/>
    </row>
    <row r="14" spans="1:4" ht="12.75">
      <c r="A14" s="1">
        <v>1382</v>
      </c>
      <c r="B14" s="9">
        <v>0</v>
      </c>
      <c r="C14" s="9">
        <f t="shared" si="0"/>
        <v>0</v>
      </c>
      <c r="D14" s="9"/>
    </row>
    <row r="15" spans="1:4" ht="12.75">
      <c r="A15" s="1">
        <v>1383</v>
      </c>
      <c r="B15" s="9">
        <v>0</v>
      </c>
      <c r="C15" s="9">
        <f t="shared" si="0"/>
        <v>0</v>
      </c>
      <c r="D15" s="9"/>
    </row>
    <row r="16" spans="1:4" ht="12.75">
      <c r="A16" s="1">
        <v>1384</v>
      </c>
      <c r="B16" s="9">
        <v>44</v>
      </c>
      <c r="C16" s="9">
        <f t="shared" si="0"/>
        <v>1320</v>
      </c>
      <c r="D16" s="9"/>
    </row>
    <row r="17" spans="1:4" ht="12.75">
      <c r="A17" s="1">
        <v>1385</v>
      </c>
      <c r="B17" s="9">
        <v>60</v>
      </c>
      <c r="C17" s="9">
        <f t="shared" si="0"/>
        <v>1800</v>
      </c>
      <c r="D17" s="9"/>
    </row>
    <row r="18" spans="1:4" ht="12.75">
      <c r="A18" s="1">
        <v>1386</v>
      </c>
      <c r="B18" s="9">
        <v>40</v>
      </c>
      <c r="C18" s="9">
        <f t="shared" si="0"/>
        <v>1200</v>
      </c>
      <c r="D18" s="9"/>
    </row>
    <row r="19" spans="1:4" ht="12.75">
      <c r="A19" s="1">
        <v>1387</v>
      </c>
      <c r="B19" s="9">
        <v>60</v>
      </c>
      <c r="C19" s="9">
        <f t="shared" si="0"/>
        <v>1800</v>
      </c>
      <c r="D19" s="9"/>
    </row>
    <row r="20" spans="1:4" ht="12.75">
      <c r="A20" s="1">
        <v>1388</v>
      </c>
      <c r="B20" s="9">
        <v>0</v>
      </c>
      <c r="C20" s="9">
        <f t="shared" si="0"/>
        <v>0</v>
      </c>
      <c r="D20" s="9"/>
    </row>
    <row r="21" spans="1:4" ht="12.75">
      <c r="A21" s="1">
        <v>1389</v>
      </c>
      <c r="B21" s="9">
        <v>44</v>
      </c>
      <c r="C21" s="9">
        <f t="shared" si="0"/>
        <v>1320</v>
      </c>
      <c r="D21" s="9"/>
    </row>
    <row r="22" spans="1:4" ht="12.75">
      <c r="A22" s="1">
        <v>1390</v>
      </c>
      <c r="B22" s="9">
        <v>44</v>
      </c>
      <c r="C22" s="9">
        <f t="shared" si="0"/>
        <v>1320</v>
      </c>
      <c r="D22" s="9"/>
    </row>
    <row r="23" spans="1:4" ht="12.75">
      <c r="A23" s="1">
        <v>1391</v>
      </c>
      <c r="B23" s="9">
        <v>44</v>
      </c>
      <c r="C23" s="9">
        <f t="shared" si="0"/>
        <v>1320</v>
      </c>
      <c r="D23" s="9"/>
    </row>
    <row r="24" spans="1:4" ht="12.75">
      <c r="A24" s="1">
        <v>1392</v>
      </c>
      <c r="B24" s="9">
        <v>36</v>
      </c>
      <c r="C24" s="9">
        <f t="shared" si="0"/>
        <v>1080</v>
      </c>
      <c r="D24" s="9"/>
    </row>
    <row r="25" spans="1:4" ht="12.75">
      <c r="A25" s="1">
        <v>1393</v>
      </c>
      <c r="B25" s="9">
        <v>36</v>
      </c>
      <c r="C25" s="9">
        <f t="shared" si="0"/>
        <v>1080</v>
      </c>
      <c r="D25" s="9"/>
    </row>
    <row r="26" spans="1:4" ht="12.75">
      <c r="A26" s="1">
        <v>1394</v>
      </c>
      <c r="B26" s="9">
        <v>36</v>
      </c>
      <c r="C26" s="9">
        <f t="shared" si="0"/>
        <v>1080</v>
      </c>
      <c r="D26" s="9"/>
    </row>
    <row r="27" spans="1:4" ht="12.75">
      <c r="A27" s="1">
        <v>1395</v>
      </c>
      <c r="B27" s="9">
        <v>44</v>
      </c>
      <c r="C27" s="9">
        <f t="shared" si="0"/>
        <v>1320</v>
      </c>
      <c r="D27" s="9"/>
    </row>
    <row r="28" spans="1:4" ht="12.75">
      <c r="A28" s="1">
        <v>1396</v>
      </c>
      <c r="B28" s="9">
        <v>44</v>
      </c>
      <c r="C28" s="9">
        <f t="shared" si="0"/>
        <v>1320</v>
      </c>
      <c r="D28" s="9"/>
    </row>
    <row r="29" spans="1:4" ht="12.75">
      <c r="A29" s="1">
        <v>1397</v>
      </c>
      <c r="B29" s="9">
        <v>44</v>
      </c>
      <c r="C29" s="9">
        <f t="shared" si="0"/>
        <v>1320</v>
      </c>
      <c r="D29" s="9"/>
    </row>
    <row r="30" spans="1:4" ht="12.75">
      <c r="A30" s="1">
        <v>1398</v>
      </c>
      <c r="B30" s="9">
        <v>54</v>
      </c>
      <c r="C30" s="9">
        <f t="shared" si="0"/>
        <v>1620</v>
      </c>
      <c r="D30" s="9"/>
    </row>
    <row r="31" spans="1:4" ht="12.75">
      <c r="A31" s="1">
        <v>1399</v>
      </c>
      <c r="B31" s="9">
        <v>54</v>
      </c>
      <c r="C31" s="9">
        <f t="shared" si="0"/>
        <v>1620</v>
      </c>
      <c r="D31" s="9"/>
    </row>
    <row r="32" spans="1:4" ht="12.75">
      <c r="A32" s="1">
        <v>1400</v>
      </c>
      <c r="B32" s="9">
        <v>54</v>
      </c>
      <c r="C32" s="9">
        <f t="shared" si="0"/>
        <v>1620</v>
      </c>
      <c r="D32" s="9"/>
    </row>
    <row r="33" spans="1:4" ht="12.75">
      <c r="A33" s="1">
        <v>1401</v>
      </c>
      <c r="B33" s="9">
        <v>54</v>
      </c>
      <c r="C33" s="9">
        <f t="shared" si="0"/>
        <v>1620</v>
      </c>
      <c r="D33" s="9"/>
    </row>
    <row r="34" spans="1:4" ht="12.75">
      <c r="A34" s="1">
        <v>1402</v>
      </c>
      <c r="B34" s="9">
        <v>54</v>
      </c>
      <c r="C34" s="9">
        <f t="shared" si="0"/>
        <v>1620</v>
      </c>
      <c r="D34" s="9"/>
    </row>
    <row r="35" spans="1:4" ht="12.75">
      <c r="A35" s="1">
        <v>1403</v>
      </c>
      <c r="B35" s="9">
        <v>54</v>
      </c>
      <c r="C35" s="9">
        <f t="shared" si="0"/>
        <v>1620</v>
      </c>
      <c r="D35" s="9"/>
    </row>
    <row r="36" spans="1:4" ht="12.75">
      <c r="A36" s="1">
        <v>1404</v>
      </c>
      <c r="B36" s="9">
        <v>56</v>
      </c>
      <c r="C36" s="9">
        <f t="shared" si="0"/>
        <v>1680</v>
      </c>
      <c r="D36" s="9"/>
    </row>
    <row r="37" spans="1:4" ht="12.75">
      <c r="A37" s="1">
        <v>1405</v>
      </c>
      <c r="B37" s="9">
        <v>56</v>
      </c>
      <c r="C37" s="9">
        <f t="shared" si="0"/>
        <v>1680</v>
      </c>
      <c r="D37" s="9"/>
    </row>
    <row r="38" spans="1:4" ht="12.75">
      <c r="A38" s="1">
        <v>1406</v>
      </c>
      <c r="B38" s="9">
        <v>56</v>
      </c>
      <c r="C38" s="9">
        <f t="shared" si="0"/>
        <v>1680</v>
      </c>
      <c r="D38" s="9"/>
    </row>
    <row r="39" spans="1:4" ht="12.75">
      <c r="A39" s="1">
        <v>1407</v>
      </c>
      <c r="B39" s="9">
        <v>78</v>
      </c>
      <c r="C39" s="9">
        <f t="shared" si="0"/>
        <v>2340</v>
      </c>
      <c r="D39" s="9"/>
    </row>
    <row r="40" spans="1:4" ht="12.75">
      <c r="A40" s="1">
        <v>1408</v>
      </c>
      <c r="B40" s="9">
        <v>78</v>
      </c>
      <c r="C40" s="9">
        <f t="shared" si="0"/>
        <v>2340</v>
      </c>
      <c r="D40" s="9"/>
    </row>
    <row r="41" spans="1:4" ht="12.75">
      <c r="A41" s="1">
        <v>1409</v>
      </c>
      <c r="B41" s="9">
        <v>78</v>
      </c>
      <c r="C41" s="9">
        <f t="shared" si="0"/>
        <v>2340</v>
      </c>
      <c r="D41" s="9"/>
    </row>
    <row r="42" spans="1:4" ht="12.75">
      <c r="A42" s="1">
        <v>1410</v>
      </c>
      <c r="B42" s="9">
        <v>100</v>
      </c>
      <c r="C42" s="9">
        <f aca="true" t="shared" si="1" ref="C42:C73">B42*(240/8)</f>
        <v>3000</v>
      </c>
      <c r="D42" s="9"/>
    </row>
    <row r="43" spans="1:4" ht="12.75">
      <c r="A43" s="1">
        <v>1411</v>
      </c>
      <c r="B43" s="9">
        <v>100</v>
      </c>
      <c r="C43" s="9">
        <f t="shared" si="1"/>
        <v>3000</v>
      </c>
      <c r="D43" s="9"/>
    </row>
    <row r="44" spans="1:4" ht="12.75">
      <c r="A44" s="1">
        <v>1412</v>
      </c>
      <c r="B44" s="9">
        <v>100</v>
      </c>
      <c r="C44" s="9">
        <f t="shared" si="1"/>
        <v>3000</v>
      </c>
      <c r="D44" s="9"/>
    </row>
    <row r="45" spans="1:4" ht="12.75">
      <c r="A45" s="1">
        <v>1413</v>
      </c>
      <c r="B45" s="9">
        <v>76</v>
      </c>
      <c r="C45" s="9">
        <f t="shared" si="1"/>
        <v>2280</v>
      </c>
      <c r="D45" s="9"/>
    </row>
    <row r="46" spans="1:4" ht="12.75">
      <c r="A46" s="1">
        <v>1414</v>
      </c>
      <c r="B46" s="9">
        <v>76</v>
      </c>
      <c r="C46" s="9">
        <f t="shared" si="1"/>
        <v>2280</v>
      </c>
      <c r="D46" s="9"/>
    </row>
    <row r="47" spans="1:4" ht="12.75">
      <c r="A47" s="1">
        <v>1415</v>
      </c>
      <c r="B47" s="9">
        <v>76</v>
      </c>
      <c r="C47" s="9">
        <f t="shared" si="1"/>
        <v>2280</v>
      </c>
      <c r="D47" s="9"/>
    </row>
    <row r="48" spans="1:4" ht="12.75">
      <c r="A48" s="1">
        <v>1416</v>
      </c>
      <c r="B48" s="9">
        <v>124</v>
      </c>
      <c r="C48" s="9">
        <f t="shared" si="1"/>
        <v>3720</v>
      </c>
      <c r="D48" s="9"/>
    </row>
    <row r="49" spans="1:4" ht="12.75">
      <c r="A49" s="1">
        <v>1417</v>
      </c>
      <c r="B49" s="9">
        <v>124</v>
      </c>
      <c r="C49" s="9">
        <f t="shared" si="1"/>
        <v>3720</v>
      </c>
      <c r="D49" s="9"/>
    </row>
    <row r="50" spans="1:4" ht="12.75">
      <c r="A50" s="1">
        <v>1418</v>
      </c>
      <c r="B50" s="9">
        <v>124</v>
      </c>
      <c r="C50" s="9">
        <f t="shared" si="1"/>
        <v>3720</v>
      </c>
      <c r="D50" s="9"/>
    </row>
    <row r="51" spans="1:4" ht="12.75">
      <c r="A51" s="1">
        <v>1419</v>
      </c>
      <c r="B51" s="9">
        <v>108</v>
      </c>
      <c r="C51" s="9">
        <f t="shared" si="1"/>
        <v>3240</v>
      </c>
      <c r="D51" s="9"/>
    </row>
    <row r="52" spans="1:4" ht="12.75">
      <c r="A52" s="1">
        <v>1420</v>
      </c>
      <c r="B52" s="9">
        <v>108</v>
      </c>
      <c r="C52" s="9">
        <f t="shared" si="1"/>
        <v>3240</v>
      </c>
      <c r="D52" s="9"/>
    </row>
    <row r="53" spans="1:4" ht="12.75">
      <c r="A53" s="1">
        <v>1421</v>
      </c>
      <c r="B53" s="9">
        <v>108</v>
      </c>
      <c r="C53" s="9">
        <f t="shared" si="1"/>
        <v>3240</v>
      </c>
      <c r="D53" s="9"/>
    </row>
    <row r="54" spans="1:4" ht="12.75">
      <c r="A54" s="1">
        <v>1422</v>
      </c>
      <c r="B54" s="9">
        <v>164</v>
      </c>
      <c r="C54" s="9">
        <f t="shared" si="1"/>
        <v>4920</v>
      </c>
      <c r="D54" s="9"/>
    </row>
    <row r="55" spans="1:4" ht="12.75">
      <c r="A55" s="1">
        <v>1423</v>
      </c>
      <c r="B55" s="9">
        <v>164</v>
      </c>
      <c r="C55" s="9">
        <f t="shared" si="1"/>
        <v>4920</v>
      </c>
      <c r="D55" s="9"/>
    </row>
    <row r="56" spans="1:4" ht="12.75">
      <c r="A56" s="1">
        <v>1424</v>
      </c>
      <c r="B56" s="9">
        <v>164</v>
      </c>
      <c r="C56" s="9">
        <f t="shared" si="1"/>
        <v>4920</v>
      </c>
      <c r="D56" s="9"/>
    </row>
    <row r="57" spans="1:4" ht="12.75">
      <c r="A57" s="1">
        <v>1425</v>
      </c>
      <c r="B57" s="9">
        <v>164</v>
      </c>
      <c r="C57" s="9">
        <f t="shared" si="1"/>
        <v>4920</v>
      </c>
      <c r="D57" s="9"/>
    </row>
    <row r="58" spans="1:4" ht="12.75">
      <c r="A58" s="1">
        <v>1426</v>
      </c>
      <c r="B58" s="9">
        <v>164</v>
      </c>
      <c r="C58" s="9">
        <f t="shared" si="1"/>
        <v>4920</v>
      </c>
      <c r="D58" s="9"/>
    </row>
    <row r="59" spans="1:4" ht="12.75">
      <c r="A59" s="1">
        <v>1427</v>
      </c>
      <c r="B59" s="9">
        <v>164</v>
      </c>
      <c r="C59" s="9">
        <f t="shared" si="1"/>
        <v>4920</v>
      </c>
      <c r="D59" s="9"/>
    </row>
    <row r="60" spans="1:4" ht="12.75">
      <c r="A60" s="1">
        <v>1428</v>
      </c>
      <c r="B60" s="9">
        <f>(B59+B63)/2</f>
        <v>167</v>
      </c>
      <c r="C60" s="9">
        <f t="shared" si="1"/>
        <v>5010</v>
      </c>
      <c r="D60" s="9"/>
    </row>
    <row r="61" spans="1:4" ht="12.75">
      <c r="A61" s="1">
        <v>1429</v>
      </c>
      <c r="B61" s="9">
        <v>167</v>
      </c>
      <c r="C61" s="9">
        <f t="shared" si="1"/>
        <v>5010</v>
      </c>
      <c r="D61" s="9"/>
    </row>
    <row r="62" spans="1:4" ht="12.75">
      <c r="A62" s="1">
        <v>1430</v>
      </c>
      <c r="B62" s="9">
        <v>167</v>
      </c>
      <c r="C62" s="9">
        <f t="shared" si="1"/>
        <v>5010</v>
      </c>
      <c r="D62" s="9"/>
    </row>
    <row r="63" spans="1:4" ht="12.75">
      <c r="A63" s="1">
        <v>1431</v>
      </c>
      <c r="B63" s="9">
        <v>170</v>
      </c>
      <c r="C63" s="9">
        <f t="shared" si="1"/>
        <v>5100</v>
      </c>
      <c r="D63" s="9"/>
    </row>
    <row r="64" spans="1:4" ht="12.75">
      <c r="A64" s="1">
        <v>1432</v>
      </c>
      <c r="B64" s="9">
        <v>170</v>
      </c>
      <c r="C64" s="9">
        <f t="shared" si="1"/>
        <v>5100</v>
      </c>
      <c r="D64" s="9"/>
    </row>
    <row r="65" spans="1:4" ht="12.75">
      <c r="A65" s="1">
        <v>1433</v>
      </c>
      <c r="B65" s="9">
        <v>170</v>
      </c>
      <c r="C65" s="9">
        <f t="shared" si="1"/>
        <v>5100</v>
      </c>
      <c r="D65" s="9"/>
    </row>
    <row r="66" spans="1:4" ht="12.75">
      <c r="A66" s="1">
        <v>1434</v>
      </c>
      <c r="B66" s="9">
        <v>175</v>
      </c>
      <c r="C66" s="9">
        <f t="shared" si="1"/>
        <v>5250</v>
      </c>
      <c r="D66" s="9"/>
    </row>
    <row r="67" spans="1:4" ht="12.75">
      <c r="A67" s="1">
        <v>1435</v>
      </c>
      <c r="B67" s="9">
        <v>175</v>
      </c>
      <c r="C67" s="9">
        <f t="shared" si="1"/>
        <v>5250</v>
      </c>
      <c r="D67" s="9"/>
    </row>
    <row r="68" spans="1:4" ht="12.75">
      <c r="A68" s="1">
        <v>1436</v>
      </c>
      <c r="B68" s="9">
        <v>175</v>
      </c>
      <c r="C68" s="9">
        <f t="shared" si="1"/>
        <v>5250</v>
      </c>
      <c r="D68" s="9"/>
    </row>
    <row r="69" spans="1:4" ht="12.75">
      <c r="A69" s="1">
        <v>1437</v>
      </c>
      <c r="B69" s="9">
        <v>175</v>
      </c>
      <c r="C69" s="9">
        <f t="shared" si="1"/>
        <v>5250</v>
      </c>
      <c r="D69" s="9"/>
    </row>
    <row r="70" spans="1:4" ht="12.75">
      <c r="A70" s="1">
        <v>1438</v>
      </c>
      <c r="B70" s="9">
        <v>175</v>
      </c>
      <c r="C70" s="9">
        <f t="shared" si="1"/>
        <v>5250</v>
      </c>
      <c r="D70" s="9"/>
    </row>
    <row r="71" spans="1:4" ht="12.75">
      <c r="A71" s="1">
        <v>1439</v>
      </c>
      <c r="B71" s="9">
        <v>175</v>
      </c>
      <c r="C71" s="9">
        <f t="shared" si="1"/>
        <v>5250</v>
      </c>
      <c r="D71" s="9"/>
    </row>
    <row r="72" spans="1:4" ht="12.75">
      <c r="A72" s="1">
        <v>1440</v>
      </c>
      <c r="B72" s="9">
        <v>180</v>
      </c>
      <c r="C72" s="9">
        <f t="shared" si="1"/>
        <v>5400</v>
      </c>
      <c r="D72" s="9"/>
    </row>
    <row r="73" spans="1:4" ht="12.75">
      <c r="A73" s="1">
        <v>1441</v>
      </c>
      <c r="B73" s="9">
        <v>180</v>
      </c>
      <c r="C73" s="9">
        <f t="shared" si="1"/>
        <v>5400</v>
      </c>
      <c r="D73" s="9"/>
    </row>
    <row r="74" spans="1:4" ht="12.75">
      <c r="A74" s="1">
        <v>1442</v>
      </c>
      <c r="B74" s="9">
        <v>180</v>
      </c>
      <c r="C74" s="9">
        <f aca="true" t="shared" si="2" ref="C74:C105">B74*(240/8)</f>
        <v>5400</v>
      </c>
      <c r="D74" s="9"/>
    </row>
    <row r="75" spans="1:4" ht="12.75">
      <c r="A75" s="1">
        <v>1443</v>
      </c>
      <c r="B75" s="9">
        <v>180</v>
      </c>
      <c r="C75" s="9">
        <f t="shared" si="2"/>
        <v>5400</v>
      </c>
      <c r="D75" s="9"/>
    </row>
    <row r="76" spans="1:4" ht="12.75">
      <c r="A76" s="1">
        <v>1444</v>
      </c>
      <c r="B76" s="9">
        <v>180</v>
      </c>
      <c r="C76" s="9">
        <f t="shared" si="2"/>
        <v>5400</v>
      </c>
      <c r="D76" s="9"/>
    </row>
    <row r="77" spans="1:4" ht="12.75">
      <c r="A77" s="1">
        <v>1445</v>
      </c>
      <c r="B77" s="9">
        <v>180</v>
      </c>
      <c r="C77" s="9">
        <f t="shared" si="2"/>
        <v>5400</v>
      </c>
      <c r="D77" s="9"/>
    </row>
    <row r="78" spans="1:4" ht="12.75">
      <c r="A78" s="1">
        <v>1446</v>
      </c>
      <c r="B78" s="9">
        <f>(B77+B81)/2</f>
        <v>250</v>
      </c>
      <c r="C78" s="9">
        <f t="shared" si="2"/>
        <v>7500</v>
      </c>
      <c r="D78" s="9"/>
    </row>
    <row r="79" spans="1:4" ht="12.75">
      <c r="A79" s="1">
        <v>1447</v>
      </c>
      <c r="B79" s="9">
        <v>250</v>
      </c>
      <c r="C79" s="9">
        <f t="shared" si="2"/>
        <v>7500</v>
      </c>
      <c r="D79" s="9"/>
    </row>
    <row r="80" spans="1:4" ht="12.75">
      <c r="A80" s="1">
        <v>1448</v>
      </c>
      <c r="B80" s="9">
        <v>250</v>
      </c>
      <c r="C80" s="9">
        <f t="shared" si="2"/>
        <v>7500</v>
      </c>
      <c r="D80" s="9"/>
    </row>
    <row r="81" spans="1:4" ht="12.75">
      <c r="A81" s="1">
        <v>1449</v>
      </c>
      <c r="B81" s="9">
        <v>320</v>
      </c>
      <c r="C81" s="9">
        <f t="shared" si="2"/>
        <v>9600</v>
      </c>
      <c r="D81" s="9"/>
    </row>
    <row r="82" spans="1:4" ht="12.75">
      <c r="A82" s="1">
        <v>1450</v>
      </c>
      <c r="B82" s="9">
        <v>320</v>
      </c>
      <c r="C82" s="9">
        <f t="shared" si="2"/>
        <v>9600</v>
      </c>
      <c r="D82" s="9"/>
    </row>
    <row r="83" spans="1:4" ht="12.75">
      <c r="A83" s="1">
        <v>1451</v>
      </c>
      <c r="B83" s="9">
        <v>320</v>
      </c>
      <c r="C83" s="9">
        <f t="shared" si="2"/>
        <v>9600</v>
      </c>
      <c r="D83" s="9"/>
    </row>
    <row r="84" spans="1:4" ht="12.75">
      <c r="A84" s="1">
        <v>1452</v>
      </c>
      <c r="B84" s="9">
        <v>336</v>
      </c>
      <c r="C84" s="9">
        <f t="shared" si="2"/>
        <v>10080</v>
      </c>
      <c r="D84" s="9"/>
    </row>
    <row r="85" spans="1:4" ht="12.75">
      <c r="A85" s="1">
        <v>1453</v>
      </c>
      <c r="B85" s="9">
        <v>336</v>
      </c>
      <c r="C85" s="9">
        <f t="shared" si="2"/>
        <v>10080</v>
      </c>
      <c r="D85" s="9"/>
    </row>
    <row r="86" spans="1:4" ht="12.75">
      <c r="A86" s="1">
        <v>1454</v>
      </c>
      <c r="B86" s="9">
        <v>336</v>
      </c>
      <c r="C86" s="9">
        <f t="shared" si="2"/>
        <v>10080</v>
      </c>
      <c r="D86" s="9"/>
    </row>
    <row r="87" spans="1:4" ht="12.75">
      <c r="A87" s="1">
        <v>1455</v>
      </c>
      <c r="B87" s="9">
        <v>400</v>
      </c>
      <c r="C87" s="9">
        <f t="shared" si="2"/>
        <v>12000</v>
      </c>
      <c r="D87" s="9"/>
    </row>
    <row r="88" spans="1:4" ht="12.75">
      <c r="A88" s="1">
        <v>1456</v>
      </c>
      <c r="B88" s="9">
        <v>400</v>
      </c>
      <c r="C88" s="9">
        <f t="shared" si="2"/>
        <v>12000</v>
      </c>
      <c r="D88" s="9"/>
    </row>
    <row r="89" spans="1:4" ht="12.75">
      <c r="A89" s="1">
        <v>1457</v>
      </c>
      <c r="B89" s="9">
        <v>400</v>
      </c>
      <c r="C89" s="9">
        <f t="shared" si="2"/>
        <v>12000</v>
      </c>
      <c r="D89" s="9"/>
    </row>
    <row r="90" spans="1:4" ht="12.75">
      <c r="A90" s="1">
        <v>1458</v>
      </c>
      <c r="B90" s="9">
        <v>380</v>
      </c>
      <c r="C90" s="9">
        <f t="shared" si="2"/>
        <v>11400</v>
      </c>
      <c r="D90" s="9"/>
    </row>
    <row r="91" spans="1:4" ht="12.75">
      <c r="A91" s="1">
        <v>1459</v>
      </c>
      <c r="B91" s="9">
        <v>380</v>
      </c>
      <c r="C91" s="9">
        <f t="shared" si="2"/>
        <v>11400</v>
      </c>
      <c r="D91" s="9"/>
    </row>
    <row r="92" spans="1:4" ht="12.75">
      <c r="A92" s="1">
        <v>1460</v>
      </c>
      <c r="B92" s="9">
        <v>380</v>
      </c>
      <c r="C92" s="9">
        <f t="shared" si="2"/>
        <v>11400</v>
      </c>
      <c r="D92" s="9"/>
    </row>
    <row r="93" spans="1:4" ht="12.75">
      <c r="A93" s="1">
        <v>1461</v>
      </c>
      <c r="B93" s="9">
        <v>380</v>
      </c>
      <c r="C93" s="9">
        <f t="shared" si="2"/>
        <v>11400</v>
      </c>
      <c r="D93" s="9"/>
    </row>
    <row r="94" spans="1:4" ht="12.75">
      <c r="A94" s="1">
        <v>1462</v>
      </c>
      <c r="B94" s="9">
        <v>380</v>
      </c>
      <c r="C94" s="9">
        <f t="shared" si="2"/>
        <v>11400</v>
      </c>
      <c r="D94" s="9"/>
    </row>
    <row r="95" spans="1:4" ht="12.75">
      <c r="A95" s="1">
        <v>1463</v>
      </c>
      <c r="B95" s="9">
        <v>380</v>
      </c>
      <c r="C95" s="9">
        <f t="shared" si="2"/>
        <v>11400</v>
      </c>
      <c r="D95" s="9"/>
    </row>
    <row r="96" spans="1:4" ht="12.75">
      <c r="A96" s="1">
        <v>1464</v>
      </c>
      <c r="B96" s="9">
        <v>440</v>
      </c>
      <c r="C96" s="9">
        <f t="shared" si="2"/>
        <v>13200</v>
      </c>
      <c r="D96" s="9"/>
    </row>
    <row r="97" spans="1:4" ht="12.75">
      <c r="A97" s="1">
        <v>1465</v>
      </c>
      <c r="B97" s="9">
        <v>440</v>
      </c>
      <c r="C97" s="9">
        <f t="shared" si="2"/>
        <v>13200</v>
      </c>
      <c r="D97" s="9"/>
    </row>
    <row r="98" spans="1:4" ht="12.75">
      <c r="A98" s="1">
        <v>1466</v>
      </c>
      <c r="B98" s="9">
        <v>440</v>
      </c>
      <c r="C98" s="9">
        <f t="shared" si="2"/>
        <v>13200</v>
      </c>
      <c r="D98" s="9"/>
    </row>
    <row r="99" spans="1:4" ht="12.75">
      <c r="A99" s="1">
        <v>1467</v>
      </c>
      <c r="B99" s="9">
        <v>432</v>
      </c>
      <c r="C99" s="9">
        <f t="shared" si="2"/>
        <v>12960</v>
      </c>
      <c r="D99" s="9"/>
    </row>
    <row r="100" spans="1:4" ht="12.75">
      <c r="A100" s="1">
        <v>1468</v>
      </c>
      <c r="B100" s="9">
        <v>432</v>
      </c>
      <c r="C100" s="9">
        <f t="shared" si="2"/>
        <v>12960</v>
      </c>
      <c r="D100" s="9"/>
    </row>
    <row r="101" spans="1:4" ht="12.75">
      <c r="A101" s="1">
        <v>1469</v>
      </c>
      <c r="B101" s="9">
        <v>432</v>
      </c>
      <c r="C101" s="9">
        <f t="shared" si="2"/>
        <v>12960</v>
      </c>
      <c r="D101" s="9"/>
    </row>
    <row r="102" spans="1:4" ht="12.75">
      <c r="A102" s="1">
        <v>1470</v>
      </c>
      <c r="B102" s="9">
        <v>440</v>
      </c>
      <c r="C102" s="9">
        <f t="shared" si="2"/>
        <v>13200</v>
      </c>
      <c r="D102" s="9"/>
    </row>
    <row r="103" spans="1:4" ht="12.75">
      <c r="A103" s="1">
        <v>1471</v>
      </c>
      <c r="B103" s="9">
        <v>440</v>
      </c>
      <c r="C103" s="9">
        <f t="shared" si="2"/>
        <v>13200</v>
      </c>
      <c r="D103" s="9"/>
    </row>
    <row r="104" spans="1:4" ht="12.75">
      <c r="A104" s="1">
        <v>1472</v>
      </c>
      <c r="B104" s="9">
        <v>440</v>
      </c>
      <c r="C104" s="9">
        <f t="shared" si="2"/>
        <v>13200</v>
      </c>
      <c r="D104" s="9"/>
    </row>
    <row r="105" spans="1:4" ht="12.75">
      <c r="A105" s="1">
        <v>1473</v>
      </c>
      <c r="B105" s="9">
        <v>480</v>
      </c>
      <c r="C105" s="9">
        <f t="shared" si="2"/>
        <v>14400</v>
      </c>
      <c r="D105" s="9"/>
    </row>
    <row r="106" spans="1:4" ht="12.75">
      <c r="A106" s="1">
        <v>1474</v>
      </c>
      <c r="B106" s="9">
        <v>480</v>
      </c>
      <c r="C106" s="9">
        <f>B106*(240/8)</f>
        <v>14400</v>
      </c>
      <c r="D106" s="9"/>
    </row>
    <row r="107" spans="1:4" ht="12.75">
      <c r="A107" s="1">
        <v>1475</v>
      </c>
      <c r="B107" s="9">
        <v>480</v>
      </c>
      <c r="C107" s="9">
        <f>B107*(240/8)</f>
        <v>14400</v>
      </c>
      <c r="D107" s="9"/>
    </row>
    <row r="108" spans="1:4" ht="12.75">
      <c r="A108" s="1">
        <v>1476</v>
      </c>
      <c r="B108" s="9">
        <v>440</v>
      </c>
      <c r="C108" s="9">
        <f>B108*(240/8)</f>
        <v>13200</v>
      </c>
      <c r="D108" s="9"/>
    </row>
    <row r="109" spans="1:4" ht="12.75">
      <c r="A109" s="1">
        <v>1477</v>
      </c>
      <c r="B109" s="9">
        <v>440</v>
      </c>
      <c r="C109" s="9">
        <f>B109*(240/8)</f>
        <v>13200</v>
      </c>
      <c r="D109" s="9"/>
    </row>
    <row r="110" spans="1:4" ht="12.75">
      <c r="A110" s="1">
        <v>1478</v>
      </c>
      <c r="B110" s="9">
        <v>440</v>
      </c>
      <c r="C110" s="9">
        <f>B110*(240/8)</f>
        <v>13200</v>
      </c>
      <c r="D110" s="9"/>
    </row>
    <row r="111" spans="1:4" ht="12.75">
      <c r="A111" s="1">
        <v>1479</v>
      </c>
      <c r="B111" s="9">
        <v>400</v>
      </c>
      <c r="C111" s="9">
        <f>B111*(240/8)</f>
        <v>12000</v>
      </c>
      <c r="D111" s="9"/>
    </row>
    <row r="112" spans="1:4" ht="12.75">
      <c r="A112" s="1">
        <v>1480</v>
      </c>
      <c r="B112" s="9">
        <v>400</v>
      </c>
      <c r="C112" s="9">
        <f>B112*(240/8)</f>
        <v>12000</v>
      </c>
      <c r="D112" s="9"/>
    </row>
    <row r="113" spans="1:4" ht="12.75">
      <c r="A113" s="1">
        <v>1481</v>
      </c>
      <c r="B113" s="9">
        <v>400</v>
      </c>
      <c r="C113" s="9">
        <f>B113*(240/8)</f>
        <v>12000</v>
      </c>
      <c r="D113" s="9"/>
    </row>
    <row r="114" spans="1:4" ht="12.75">
      <c r="A114" s="1">
        <v>1482</v>
      </c>
      <c r="B114" s="9">
        <f>(B113+B117)/2</f>
        <v>455</v>
      </c>
      <c r="C114" s="9">
        <f>B114*(240/8)</f>
        <v>13650</v>
      </c>
      <c r="D114" s="9"/>
    </row>
    <row r="115" spans="1:4" ht="12.75">
      <c r="A115" s="1">
        <v>1483</v>
      </c>
      <c r="B115" s="9">
        <v>455</v>
      </c>
      <c r="C115" s="9">
        <f>B115*(240/8)</f>
        <v>13650</v>
      </c>
      <c r="D115" s="9"/>
    </row>
    <row r="116" spans="1:4" ht="12.75">
      <c r="A116" s="1">
        <v>1484</v>
      </c>
      <c r="B116" s="9">
        <v>455</v>
      </c>
      <c r="C116" s="9">
        <f>B116*(240/8)</f>
        <v>13650</v>
      </c>
      <c r="D116" s="9"/>
    </row>
    <row r="117" spans="1:4" ht="12.75">
      <c r="A117" s="1">
        <v>1485</v>
      </c>
      <c r="B117" s="9">
        <v>510</v>
      </c>
      <c r="C117" s="9">
        <f>B117*(240/8)</f>
        <v>15300</v>
      </c>
      <c r="D117" s="9"/>
    </row>
    <row r="118" spans="1:4" ht="12.75">
      <c r="A118" s="1">
        <v>1486</v>
      </c>
      <c r="B118" s="9">
        <v>510</v>
      </c>
      <c r="C118" s="9">
        <f>B118*(240/8)</f>
        <v>15300</v>
      </c>
      <c r="D118" s="9"/>
    </row>
    <row r="119" spans="1:4" ht="12.75">
      <c r="A119" s="1">
        <v>1487</v>
      </c>
      <c r="B119" s="9">
        <v>510</v>
      </c>
      <c r="C119" s="9">
        <f>B119*(240/8)</f>
        <v>15300</v>
      </c>
      <c r="D119" s="9"/>
    </row>
    <row r="120" spans="1:4" ht="12.75">
      <c r="A120" s="1">
        <v>1488</v>
      </c>
      <c r="B120" s="9">
        <v>474.5</v>
      </c>
      <c r="C120" s="9">
        <f>B122*(240/8)</f>
        <v>14235</v>
      </c>
      <c r="D120" s="9"/>
    </row>
    <row r="121" spans="1:4" ht="12.75">
      <c r="A121" s="1">
        <v>1489</v>
      </c>
      <c r="B121" s="9">
        <v>474.5</v>
      </c>
      <c r="C121" s="9">
        <f>B121*(240/8)</f>
        <v>14235</v>
      </c>
      <c r="D121" s="9"/>
    </row>
    <row r="122" spans="1:4" ht="12.75">
      <c r="A122" s="1">
        <v>1490</v>
      </c>
      <c r="B122" s="9">
        <v>474.5</v>
      </c>
      <c r="C122" s="9" t="e">
        <f>#REF!*(240/8)</f>
        <v>#REF!</v>
      </c>
      <c r="D122" s="9"/>
    </row>
    <row r="123" spans="1:4" ht="12.75">
      <c r="A123" s="1">
        <v>1491</v>
      </c>
      <c r="B123" s="9">
        <f>(B122+B126)/2</f>
        <v>421.25</v>
      </c>
      <c r="C123" s="9">
        <f aca="true" t="shared" si="3" ref="C123:C154">B123*(240/8)</f>
        <v>12637.5</v>
      </c>
      <c r="D123" s="9"/>
    </row>
    <row r="124" spans="1:4" ht="12.75">
      <c r="A124" s="1">
        <v>1492</v>
      </c>
      <c r="B124" s="9">
        <v>421.25</v>
      </c>
      <c r="C124" s="9">
        <f t="shared" si="3"/>
        <v>12637.5</v>
      </c>
      <c r="D124" s="9"/>
    </row>
    <row r="125" spans="1:4" ht="12.75">
      <c r="A125" s="1">
        <v>1493</v>
      </c>
      <c r="B125" s="9">
        <v>421.25</v>
      </c>
      <c r="C125" s="9">
        <f t="shared" si="3"/>
        <v>12637.5</v>
      </c>
      <c r="D125" s="9"/>
    </row>
    <row r="126" spans="1:4" ht="12.75">
      <c r="A126" s="1">
        <v>1494</v>
      </c>
      <c r="B126" s="9">
        <v>368</v>
      </c>
      <c r="C126" s="9">
        <f t="shared" si="3"/>
        <v>11040</v>
      </c>
      <c r="D126" s="9"/>
    </row>
    <row r="127" spans="1:4" ht="12.75">
      <c r="A127" s="1">
        <v>1495</v>
      </c>
      <c r="B127" s="9">
        <v>368</v>
      </c>
      <c r="C127" s="9">
        <f t="shared" si="3"/>
        <v>11040</v>
      </c>
      <c r="D127" s="9"/>
    </row>
    <row r="128" spans="1:4" ht="12.75">
      <c r="A128" s="1">
        <v>1496</v>
      </c>
      <c r="B128" s="9">
        <v>368</v>
      </c>
      <c r="C128" s="9">
        <f t="shared" si="3"/>
        <v>11040</v>
      </c>
      <c r="D128" s="9"/>
    </row>
    <row r="129" spans="1:4" ht="12.75">
      <c r="A129" s="1">
        <v>1497</v>
      </c>
      <c r="B129" s="9">
        <f>(B128+B132)/2</f>
        <v>424</v>
      </c>
      <c r="C129" s="9">
        <f t="shared" si="3"/>
        <v>12720</v>
      </c>
      <c r="D129" s="9"/>
    </row>
    <row r="130" spans="1:4" ht="12.75">
      <c r="A130" s="1">
        <v>1498</v>
      </c>
      <c r="B130" s="9">
        <v>424</v>
      </c>
      <c r="C130" s="9">
        <f t="shared" si="3"/>
        <v>12720</v>
      </c>
      <c r="D130" s="9"/>
    </row>
    <row r="131" spans="1:4" ht="12.75">
      <c r="A131" s="1">
        <v>1499</v>
      </c>
      <c r="B131" s="9">
        <v>424</v>
      </c>
      <c r="C131" s="9">
        <f t="shared" si="3"/>
        <v>12720</v>
      </c>
      <c r="D131" s="9"/>
    </row>
    <row r="132" spans="1:4" ht="12.75">
      <c r="A132" s="1">
        <v>1500</v>
      </c>
      <c r="B132" s="9">
        <v>480</v>
      </c>
      <c r="C132" s="9">
        <f t="shared" si="3"/>
        <v>14400</v>
      </c>
      <c r="D132" s="9"/>
    </row>
    <row r="133" spans="1:4" ht="12.75">
      <c r="A133" s="1">
        <v>1501</v>
      </c>
      <c r="B133" s="9">
        <v>480</v>
      </c>
      <c r="C133" s="9">
        <f t="shared" si="3"/>
        <v>14400</v>
      </c>
      <c r="D133" s="9"/>
    </row>
    <row r="134" spans="1:4" ht="12.75">
      <c r="A134" s="1">
        <v>1502</v>
      </c>
      <c r="B134" s="9">
        <v>480</v>
      </c>
      <c r="C134" s="9">
        <f t="shared" si="3"/>
        <v>14400</v>
      </c>
      <c r="D134" s="9"/>
    </row>
    <row r="135" spans="1:4" ht="12.75">
      <c r="A135" s="1">
        <v>1503</v>
      </c>
      <c r="B135" s="9">
        <v>660</v>
      </c>
      <c r="C135" s="9">
        <f t="shared" si="3"/>
        <v>19800</v>
      </c>
      <c r="D135" s="9"/>
    </row>
    <row r="136" spans="1:4" ht="12.75">
      <c r="A136" s="1">
        <v>1504</v>
      </c>
      <c r="B136" s="9">
        <v>660</v>
      </c>
      <c r="C136" s="9">
        <f t="shared" si="3"/>
        <v>19800</v>
      </c>
      <c r="D136" s="9"/>
    </row>
    <row r="137" spans="1:4" ht="12.75">
      <c r="A137" s="1">
        <v>1505</v>
      </c>
      <c r="B137" s="9">
        <v>660</v>
      </c>
      <c r="C137" s="9">
        <f t="shared" si="3"/>
        <v>19800</v>
      </c>
      <c r="D137" s="9"/>
    </row>
    <row r="138" spans="1:4" ht="12.75">
      <c r="A138" s="1">
        <v>1506</v>
      </c>
      <c r="B138" s="9">
        <v>648</v>
      </c>
      <c r="C138" s="9">
        <f t="shared" si="3"/>
        <v>19440</v>
      </c>
      <c r="D138" s="9"/>
    </row>
    <row r="139" spans="1:4" ht="12.75">
      <c r="A139" s="1">
        <v>1507</v>
      </c>
      <c r="B139" s="9">
        <v>648</v>
      </c>
      <c r="C139" s="9">
        <f t="shared" si="3"/>
        <v>19440</v>
      </c>
      <c r="D139" s="9"/>
    </row>
    <row r="140" spans="1:4" ht="12.75">
      <c r="A140" s="1">
        <v>1508</v>
      </c>
      <c r="B140" s="9">
        <v>648</v>
      </c>
      <c r="C140" s="9">
        <f t="shared" si="3"/>
        <v>19440</v>
      </c>
      <c r="D140" s="9"/>
    </row>
    <row r="141" spans="1:4" ht="12.75">
      <c r="A141" s="1">
        <v>1509</v>
      </c>
      <c r="B141" s="9">
        <v>696</v>
      </c>
      <c r="C141" s="9">
        <f t="shared" si="3"/>
        <v>20880</v>
      </c>
      <c r="D141" s="9"/>
    </row>
    <row r="142" spans="1:4" ht="12.75">
      <c r="A142" s="1">
        <v>1510</v>
      </c>
      <c r="B142" s="9">
        <v>696</v>
      </c>
      <c r="C142" s="9">
        <f t="shared" si="3"/>
        <v>20880</v>
      </c>
      <c r="D142" s="9"/>
    </row>
    <row r="143" spans="1:4" ht="12.75">
      <c r="A143" s="1">
        <v>1511</v>
      </c>
      <c r="B143" s="9">
        <v>696</v>
      </c>
      <c r="C143" s="9">
        <f t="shared" si="3"/>
        <v>20880</v>
      </c>
      <c r="D143" s="9"/>
    </row>
    <row r="144" spans="1:4" ht="12.75">
      <c r="A144" s="1">
        <v>1512</v>
      </c>
      <c r="B144" s="9">
        <v>716</v>
      </c>
      <c r="C144" s="9">
        <f t="shared" si="3"/>
        <v>21480</v>
      </c>
      <c r="D144" s="9"/>
    </row>
    <row r="145" spans="1:4" ht="12.75">
      <c r="A145" s="1">
        <v>1513</v>
      </c>
      <c r="B145" s="9">
        <v>716</v>
      </c>
      <c r="C145" s="9">
        <f t="shared" si="3"/>
        <v>21480</v>
      </c>
      <c r="D145" s="9"/>
    </row>
    <row r="146" spans="1:4" ht="12.75">
      <c r="A146" s="1">
        <v>1514</v>
      </c>
      <c r="B146" s="9">
        <v>716</v>
      </c>
      <c r="C146" s="9">
        <f t="shared" si="3"/>
        <v>21480</v>
      </c>
      <c r="D146" s="9"/>
    </row>
    <row r="147" spans="1:4" ht="12.75">
      <c r="A147" s="1">
        <v>1515</v>
      </c>
      <c r="B147" s="9">
        <v>944</v>
      </c>
      <c r="C147" s="9">
        <f t="shared" si="3"/>
        <v>28320</v>
      </c>
      <c r="D147" s="9"/>
    </row>
    <row r="148" spans="1:4" ht="12.75">
      <c r="A148" s="1">
        <v>1516</v>
      </c>
      <c r="B148" s="9">
        <v>944</v>
      </c>
      <c r="C148" s="9">
        <f t="shared" si="3"/>
        <v>28320</v>
      </c>
      <c r="D148" s="9"/>
    </row>
    <row r="149" spans="1:4" ht="12.75">
      <c r="A149" s="1">
        <v>1517</v>
      </c>
      <c r="B149" s="9">
        <v>944</v>
      </c>
      <c r="C149" s="9">
        <f t="shared" si="3"/>
        <v>28320</v>
      </c>
      <c r="D149" s="9"/>
    </row>
    <row r="150" spans="1:4" ht="12.75">
      <c r="A150" s="1">
        <v>1518</v>
      </c>
      <c r="B150" s="9">
        <v>1004</v>
      </c>
      <c r="C150" s="9">
        <f t="shared" si="3"/>
        <v>30120</v>
      </c>
      <c r="D150" s="9"/>
    </row>
    <row r="151" spans="1:4" ht="12.75">
      <c r="A151" s="1">
        <v>1519</v>
      </c>
      <c r="B151" s="9">
        <v>1004</v>
      </c>
      <c r="C151" s="9">
        <f t="shared" si="3"/>
        <v>30120</v>
      </c>
      <c r="D151" s="9"/>
    </row>
    <row r="152" spans="1:4" ht="12.75">
      <c r="A152" s="1">
        <v>1520</v>
      </c>
      <c r="B152" s="9">
        <v>1004</v>
      </c>
      <c r="C152" s="9">
        <f t="shared" si="3"/>
        <v>30120</v>
      </c>
      <c r="D152" s="9"/>
    </row>
    <row r="153" spans="1:4" ht="12.75">
      <c r="A153" s="1">
        <v>1521</v>
      </c>
      <c r="B153" s="9">
        <v>962</v>
      </c>
      <c r="C153" s="9">
        <f t="shared" si="3"/>
        <v>28860</v>
      </c>
      <c r="D153" s="9"/>
    </row>
    <row r="154" spans="1:4" ht="12.75">
      <c r="A154" s="1">
        <v>1522</v>
      </c>
      <c r="B154" s="9">
        <v>962</v>
      </c>
      <c r="C154" s="9">
        <f t="shared" si="3"/>
        <v>28860</v>
      </c>
      <c r="D154" s="9"/>
    </row>
    <row r="155" spans="1:4" ht="12.75">
      <c r="A155" s="1">
        <v>1523</v>
      </c>
      <c r="B155" s="9">
        <v>962</v>
      </c>
      <c r="C155" s="9">
        <f aca="true" t="shared" si="4" ref="C155:C186">B155*(240/8)</f>
        <v>28860</v>
      </c>
      <c r="D155" s="9"/>
    </row>
    <row r="156" spans="1:4" ht="12.75">
      <c r="A156" s="1">
        <v>1524</v>
      </c>
      <c r="B156" s="9">
        <v>1236</v>
      </c>
      <c r="C156" s="9">
        <f t="shared" si="4"/>
        <v>37080</v>
      </c>
      <c r="D156" s="9"/>
    </row>
    <row r="157" spans="1:4" ht="12.75">
      <c r="A157" s="1">
        <v>1525</v>
      </c>
      <c r="B157" s="9">
        <v>1236</v>
      </c>
      <c r="C157" s="9">
        <f t="shared" si="4"/>
        <v>37080</v>
      </c>
      <c r="D157" s="9"/>
    </row>
    <row r="158" spans="1:4" ht="12.75">
      <c r="A158" s="1">
        <v>1526</v>
      </c>
      <c r="B158" s="9">
        <v>1236</v>
      </c>
      <c r="C158" s="9">
        <f t="shared" si="4"/>
        <v>37080</v>
      </c>
      <c r="D158" s="9"/>
    </row>
    <row r="159" spans="1:4" ht="12.75">
      <c r="A159" s="1">
        <v>1527</v>
      </c>
      <c r="B159" s="9">
        <v>1124</v>
      </c>
      <c r="C159" s="9">
        <f t="shared" si="4"/>
        <v>33720</v>
      </c>
      <c r="D159" s="9"/>
    </row>
    <row r="160" spans="1:4" ht="12.75">
      <c r="A160" s="1">
        <v>1528</v>
      </c>
      <c r="B160" s="9">
        <v>1124</v>
      </c>
      <c r="C160" s="9">
        <f t="shared" si="4"/>
        <v>33720</v>
      </c>
      <c r="D160" s="9">
        <v>28603</v>
      </c>
    </row>
    <row r="161" spans="1:4" ht="12.75">
      <c r="A161" s="1">
        <v>1529</v>
      </c>
      <c r="B161" s="9">
        <v>1124</v>
      </c>
      <c r="C161" s="9">
        <f t="shared" si="4"/>
        <v>33720</v>
      </c>
      <c r="D161" s="9">
        <v>32414</v>
      </c>
    </row>
    <row r="162" spans="1:4" ht="12.75">
      <c r="A162" s="1">
        <v>1530</v>
      </c>
      <c r="B162" s="9">
        <v>1208</v>
      </c>
      <c r="C162" s="9">
        <f t="shared" si="4"/>
        <v>36240</v>
      </c>
      <c r="D162" s="9">
        <v>32821</v>
      </c>
    </row>
    <row r="163" spans="1:4" ht="12.75">
      <c r="A163" s="1">
        <v>1531</v>
      </c>
      <c r="B163" s="9">
        <v>1208</v>
      </c>
      <c r="C163" s="9">
        <f t="shared" si="4"/>
        <v>36240</v>
      </c>
      <c r="D163" s="9">
        <v>40626</v>
      </c>
    </row>
    <row r="164" spans="1:4" ht="12.75">
      <c r="A164" s="1">
        <v>1532</v>
      </c>
      <c r="B164" s="9">
        <v>1208</v>
      </c>
      <c r="C164" s="9">
        <f t="shared" si="4"/>
        <v>36240</v>
      </c>
      <c r="D164" s="9">
        <v>41184</v>
      </c>
    </row>
    <row r="165" spans="1:4" ht="12.75">
      <c r="A165" s="1">
        <v>1533</v>
      </c>
      <c r="B165" s="9">
        <v>1616</v>
      </c>
      <c r="C165" s="9">
        <f t="shared" si="4"/>
        <v>48480</v>
      </c>
      <c r="D165" s="9">
        <v>41459</v>
      </c>
    </row>
    <row r="166" spans="1:4" ht="12.75">
      <c r="A166" s="1">
        <v>1534</v>
      </c>
      <c r="B166" s="9">
        <v>1616</v>
      </c>
      <c r="C166" s="9">
        <f t="shared" si="4"/>
        <v>48480</v>
      </c>
      <c r="D166" s="9">
        <v>41970</v>
      </c>
    </row>
    <row r="167" spans="1:4" ht="12.75">
      <c r="A167" s="1">
        <v>1535</v>
      </c>
      <c r="B167" s="9">
        <v>1616</v>
      </c>
      <c r="C167" s="9">
        <f t="shared" si="4"/>
        <v>48480</v>
      </c>
      <c r="D167" s="9">
        <f>(D166+D168)/2</f>
        <v>40683.5</v>
      </c>
    </row>
    <row r="168" spans="1:4" ht="12.75">
      <c r="A168" s="1">
        <v>1536</v>
      </c>
      <c r="B168" s="9">
        <v>1340</v>
      </c>
      <c r="C168" s="9">
        <f t="shared" si="4"/>
        <v>40200</v>
      </c>
      <c r="D168" s="9">
        <v>39397</v>
      </c>
    </row>
    <row r="169" spans="1:4" ht="12.75">
      <c r="A169" s="1">
        <v>1537</v>
      </c>
      <c r="B169" s="9">
        <v>1340</v>
      </c>
      <c r="C169" s="9">
        <f t="shared" si="4"/>
        <v>40200</v>
      </c>
      <c r="D169" s="9">
        <v>45413</v>
      </c>
    </row>
    <row r="170" spans="1:4" ht="12.75">
      <c r="A170" s="1">
        <v>1538</v>
      </c>
      <c r="B170" s="9">
        <v>1340</v>
      </c>
      <c r="C170" s="9">
        <f t="shared" si="4"/>
        <v>40200</v>
      </c>
      <c r="D170" s="9">
        <v>47065</v>
      </c>
    </row>
    <row r="171" spans="1:4" ht="12.75">
      <c r="A171" s="1">
        <v>1539</v>
      </c>
      <c r="B171" s="9">
        <v>1588</v>
      </c>
      <c r="C171" s="9">
        <f t="shared" si="4"/>
        <v>47640</v>
      </c>
      <c r="D171" s="9">
        <v>41669</v>
      </c>
    </row>
    <row r="172" spans="1:4" ht="12.75">
      <c r="A172" s="1">
        <v>1540</v>
      </c>
      <c r="B172" s="9">
        <v>1588</v>
      </c>
      <c r="C172" s="9">
        <f t="shared" si="4"/>
        <v>47640</v>
      </c>
      <c r="D172" s="9">
        <v>40263</v>
      </c>
    </row>
    <row r="173" spans="1:4" ht="12.75">
      <c r="A173" s="1">
        <v>1541</v>
      </c>
      <c r="B173" s="9">
        <v>1588</v>
      </c>
      <c r="C173" s="9">
        <f t="shared" si="4"/>
        <v>47640</v>
      </c>
      <c r="D173" s="9">
        <v>42385</v>
      </c>
    </row>
    <row r="174" spans="1:4" ht="12.75">
      <c r="A174" s="1">
        <v>1542</v>
      </c>
      <c r="B174" s="9">
        <v>1580</v>
      </c>
      <c r="C174" s="9">
        <f t="shared" si="4"/>
        <v>47400</v>
      </c>
      <c r="D174" s="9">
        <v>45779</v>
      </c>
    </row>
    <row r="175" spans="1:4" ht="12.75">
      <c r="A175" s="1">
        <v>1543</v>
      </c>
      <c r="B175" s="9">
        <v>1580</v>
      </c>
      <c r="C175" s="9">
        <f t="shared" si="4"/>
        <v>47400</v>
      </c>
      <c r="D175" s="9">
        <v>41264</v>
      </c>
    </row>
    <row r="176" spans="1:4" ht="12.75">
      <c r="A176" s="1">
        <v>1544</v>
      </c>
      <c r="B176" s="9">
        <v>1580</v>
      </c>
      <c r="C176" s="9">
        <f t="shared" si="4"/>
        <v>47400</v>
      </c>
      <c r="D176" s="9">
        <v>47727</v>
      </c>
    </row>
    <row r="177" spans="1:4" ht="12.75">
      <c r="A177" s="1">
        <v>1545</v>
      </c>
      <c r="B177" s="9">
        <v>1576</v>
      </c>
      <c r="C177" s="9">
        <f t="shared" si="4"/>
        <v>47280</v>
      </c>
      <c r="D177" s="9">
        <v>45583</v>
      </c>
    </row>
    <row r="178" spans="1:4" ht="12.75">
      <c r="A178" s="1">
        <v>1546</v>
      </c>
      <c r="B178" s="9">
        <v>1576</v>
      </c>
      <c r="C178" s="9">
        <f t="shared" si="4"/>
        <v>47280</v>
      </c>
      <c r="D178" s="9">
        <v>40249</v>
      </c>
    </row>
    <row r="179" spans="1:4" ht="12.75">
      <c r="A179" s="1">
        <v>1547</v>
      </c>
      <c r="B179" s="9">
        <v>1576</v>
      </c>
      <c r="C179" s="9">
        <f t="shared" si="4"/>
        <v>47280</v>
      </c>
      <c r="D179" s="9">
        <v>44588</v>
      </c>
    </row>
    <row r="180" spans="1:4" ht="12.75">
      <c r="A180" s="1">
        <v>1548</v>
      </c>
      <c r="B180" s="9">
        <v>1674</v>
      </c>
      <c r="C180" s="9">
        <f t="shared" si="4"/>
        <v>50220</v>
      </c>
      <c r="D180" s="9">
        <v>47454</v>
      </c>
    </row>
    <row r="181" spans="1:4" ht="12.75">
      <c r="A181" s="1">
        <v>1549</v>
      </c>
      <c r="B181" s="9">
        <v>1674</v>
      </c>
      <c r="C181" s="9">
        <f t="shared" si="4"/>
        <v>50220</v>
      </c>
      <c r="D181" s="9">
        <v>49081</v>
      </c>
    </row>
    <row r="182" spans="1:4" ht="12.75">
      <c r="A182" s="1">
        <v>1550</v>
      </c>
      <c r="B182" s="9">
        <v>1674</v>
      </c>
      <c r="C182" s="9">
        <f t="shared" si="4"/>
        <v>50220</v>
      </c>
      <c r="D182" s="9">
        <v>45895</v>
      </c>
    </row>
    <row r="183" spans="1:4" ht="12.75">
      <c r="A183" s="1">
        <v>1551</v>
      </c>
      <c r="B183" s="9">
        <v>2128</v>
      </c>
      <c r="C183" s="9">
        <f t="shared" si="4"/>
        <v>63840</v>
      </c>
      <c r="D183" s="9">
        <v>51298</v>
      </c>
    </row>
    <row r="184" spans="1:4" ht="12.75">
      <c r="A184" s="1">
        <v>1552</v>
      </c>
      <c r="B184" s="9">
        <v>2128</v>
      </c>
      <c r="C184" s="9">
        <f t="shared" si="4"/>
        <v>63840</v>
      </c>
      <c r="D184" s="9">
        <v>47945</v>
      </c>
    </row>
    <row r="185" spans="1:4" ht="12.75">
      <c r="A185" s="1">
        <v>1553</v>
      </c>
      <c r="B185" s="9">
        <v>2128</v>
      </c>
      <c r="C185" s="9">
        <f t="shared" si="4"/>
        <v>63840</v>
      </c>
      <c r="D185" s="9">
        <v>58448</v>
      </c>
    </row>
    <row r="186" spans="1:4" ht="12.75">
      <c r="A186" s="1">
        <v>1554</v>
      </c>
      <c r="B186" s="9">
        <v>2380</v>
      </c>
      <c r="C186" s="9">
        <f t="shared" si="4"/>
        <v>71400</v>
      </c>
      <c r="D186" s="9">
        <v>59143</v>
      </c>
    </row>
    <row r="187" spans="1:4" ht="12.75">
      <c r="A187" s="1">
        <v>1555</v>
      </c>
      <c r="B187" s="9">
        <v>2380</v>
      </c>
      <c r="C187" s="9">
        <f aca="true" t="shared" si="5" ref="C187:C218">B187*(240/8)</f>
        <v>71400</v>
      </c>
      <c r="D187" s="9">
        <v>70103</v>
      </c>
    </row>
    <row r="188" spans="1:4" ht="12.75">
      <c r="A188" s="1">
        <v>1556</v>
      </c>
      <c r="B188" s="9">
        <v>2380</v>
      </c>
      <c r="C188" s="9">
        <f t="shared" si="5"/>
        <v>71400</v>
      </c>
      <c r="D188" s="9">
        <v>65897</v>
      </c>
    </row>
    <row r="189" spans="1:4" ht="12.75">
      <c r="A189" s="1">
        <v>1557</v>
      </c>
      <c r="B189" s="9">
        <v>2470</v>
      </c>
      <c r="C189" s="9">
        <f t="shared" si="5"/>
        <v>74100</v>
      </c>
      <c r="D189" s="9">
        <v>68782</v>
      </c>
    </row>
    <row r="190" spans="1:4" ht="12.75">
      <c r="A190" s="1">
        <v>1558</v>
      </c>
      <c r="B190" s="9">
        <v>2470</v>
      </c>
      <c r="C190" s="9">
        <f t="shared" si="5"/>
        <v>74100</v>
      </c>
      <c r="D190" s="9">
        <v>62597</v>
      </c>
    </row>
    <row r="191" spans="1:4" ht="12.75">
      <c r="A191" s="1">
        <v>1559</v>
      </c>
      <c r="B191" s="9">
        <v>2470</v>
      </c>
      <c r="C191" s="9">
        <f t="shared" si="5"/>
        <v>74100</v>
      </c>
      <c r="D191" s="9">
        <v>64465</v>
      </c>
    </row>
    <row r="192" spans="1:4" ht="12.75">
      <c r="A192" s="1">
        <v>1560</v>
      </c>
      <c r="B192" s="9">
        <v>2572</v>
      </c>
      <c r="C192" s="9">
        <f t="shared" si="5"/>
        <v>77160</v>
      </c>
      <c r="D192" s="9">
        <v>73390</v>
      </c>
    </row>
    <row r="193" spans="1:4" ht="12.75">
      <c r="A193" s="1">
        <v>1561</v>
      </c>
      <c r="B193" s="9">
        <v>2572</v>
      </c>
      <c r="C193" s="9">
        <f t="shared" si="5"/>
        <v>77160</v>
      </c>
      <c r="D193" s="9">
        <v>82114</v>
      </c>
    </row>
    <row r="194" spans="1:4" ht="12.75">
      <c r="A194" s="1">
        <v>1562</v>
      </c>
      <c r="B194" s="9">
        <v>2572</v>
      </c>
      <c r="C194" s="9">
        <f t="shared" si="5"/>
        <v>77160</v>
      </c>
      <c r="D194" s="9">
        <v>93976</v>
      </c>
    </row>
    <row r="195" spans="1:4" ht="12.75">
      <c r="A195" s="1">
        <v>1563</v>
      </c>
      <c r="B195" s="9">
        <v>3196</v>
      </c>
      <c r="C195" s="9">
        <f t="shared" si="5"/>
        <v>95880</v>
      </c>
      <c r="D195" s="9">
        <v>93933</v>
      </c>
    </row>
    <row r="196" spans="1:4" ht="12.75">
      <c r="A196" s="1">
        <v>1564</v>
      </c>
      <c r="B196" s="9">
        <v>3196</v>
      </c>
      <c r="C196" s="9">
        <f t="shared" si="5"/>
        <v>95880</v>
      </c>
      <c r="D196" s="9">
        <v>90789</v>
      </c>
    </row>
    <row r="197" spans="1:4" ht="12.75">
      <c r="A197" s="1">
        <v>1565</v>
      </c>
      <c r="B197" s="9">
        <v>3196</v>
      </c>
      <c r="C197" s="9">
        <f t="shared" si="5"/>
        <v>95880</v>
      </c>
      <c r="D197" s="9">
        <v>87686</v>
      </c>
    </row>
    <row r="198" spans="1:4" ht="12.75">
      <c r="A198" s="1">
        <v>1566</v>
      </c>
      <c r="B198" s="9">
        <v>3232</v>
      </c>
      <c r="C198" s="9">
        <f t="shared" si="5"/>
        <v>96960</v>
      </c>
      <c r="D198" s="9">
        <v>96281</v>
      </c>
    </row>
    <row r="199" spans="1:4" ht="12.75">
      <c r="A199" s="1">
        <v>1567</v>
      </c>
      <c r="B199" s="9">
        <v>3232</v>
      </c>
      <c r="C199" s="9">
        <f t="shared" si="5"/>
        <v>96960</v>
      </c>
      <c r="D199" s="9">
        <v>96216</v>
      </c>
    </row>
    <row r="200" spans="1:4" ht="12.75">
      <c r="A200" s="1">
        <v>1568</v>
      </c>
      <c r="B200" s="9">
        <v>3232</v>
      </c>
      <c r="C200" s="9">
        <f t="shared" si="5"/>
        <v>96960</v>
      </c>
      <c r="D200" s="9">
        <v>97705</v>
      </c>
    </row>
    <row r="201" spans="1:4" ht="12.75">
      <c r="A201" s="1">
        <v>1569</v>
      </c>
      <c r="B201" s="9">
        <v>2620</v>
      </c>
      <c r="C201" s="9">
        <f t="shared" si="5"/>
        <v>78600</v>
      </c>
      <c r="D201" s="9">
        <v>88209</v>
      </c>
    </row>
    <row r="202" spans="1:4" ht="12.75">
      <c r="A202" s="1">
        <v>1570</v>
      </c>
      <c r="B202" s="9">
        <v>2620</v>
      </c>
      <c r="C202" s="9">
        <f t="shared" si="5"/>
        <v>78600</v>
      </c>
      <c r="D202" s="9">
        <v>86875</v>
      </c>
    </row>
    <row r="203" spans="1:4" ht="12.75">
      <c r="A203" s="1">
        <v>1571</v>
      </c>
      <c r="B203" s="9">
        <v>2620</v>
      </c>
      <c r="C203" s="9">
        <f t="shared" si="5"/>
        <v>78600</v>
      </c>
      <c r="D203" s="9">
        <v>83917</v>
      </c>
    </row>
    <row r="204" spans="1:4" ht="12.75">
      <c r="A204" s="1">
        <v>1572</v>
      </c>
      <c r="B204" s="9">
        <v>2720</v>
      </c>
      <c r="C204" s="9">
        <f t="shared" si="5"/>
        <v>81600</v>
      </c>
      <c r="D204" s="9">
        <v>83462</v>
      </c>
    </row>
    <row r="205" spans="1:4" ht="12.75">
      <c r="A205" s="1">
        <v>1573</v>
      </c>
      <c r="B205" s="9">
        <v>2720</v>
      </c>
      <c r="C205" s="9">
        <f t="shared" si="5"/>
        <v>81600</v>
      </c>
      <c r="D205" s="9">
        <v>82594</v>
      </c>
    </row>
    <row r="206" spans="1:4" ht="12.75">
      <c r="A206" s="1">
        <v>1574</v>
      </c>
      <c r="B206" s="9">
        <v>2720</v>
      </c>
      <c r="C206" s="9">
        <f t="shared" si="5"/>
        <v>81600</v>
      </c>
      <c r="D206" s="9">
        <v>82270</v>
      </c>
    </row>
    <row r="207" spans="1:4" ht="12.75">
      <c r="A207" s="1">
        <v>1575</v>
      </c>
      <c r="B207" s="9">
        <v>2800</v>
      </c>
      <c r="C207" s="9">
        <f t="shared" si="5"/>
        <v>84000</v>
      </c>
      <c r="D207" s="9">
        <v>81619</v>
      </c>
    </row>
    <row r="208" spans="1:4" ht="12.75">
      <c r="A208" s="1">
        <v>1576</v>
      </c>
      <c r="B208" s="9">
        <v>2800</v>
      </c>
      <c r="C208" s="9">
        <f t="shared" si="5"/>
        <v>84000</v>
      </c>
      <c r="D208" s="9">
        <v>84122</v>
      </c>
    </row>
    <row r="209" spans="1:4" ht="12.75">
      <c r="A209" s="1">
        <v>1577</v>
      </c>
      <c r="B209" s="9">
        <v>2800</v>
      </c>
      <c r="C209" s="9">
        <f t="shared" si="5"/>
        <v>84000</v>
      </c>
      <c r="D209" s="9">
        <v>84172</v>
      </c>
    </row>
    <row r="210" spans="1:4" ht="12.75">
      <c r="A210" s="1">
        <v>1578</v>
      </c>
      <c r="B210" s="9">
        <v>2300</v>
      </c>
      <c r="C210" s="9">
        <f t="shared" si="5"/>
        <v>69000</v>
      </c>
      <c r="D210" s="9">
        <f>(D209+D211)/2</f>
        <v>83535.5</v>
      </c>
    </row>
    <row r="211" spans="1:4" ht="12.75">
      <c r="A211" s="1">
        <v>1579</v>
      </c>
      <c r="B211" s="9">
        <v>2300</v>
      </c>
      <c r="C211" s="9">
        <f t="shared" si="5"/>
        <v>69000</v>
      </c>
      <c r="D211" s="9">
        <v>82899</v>
      </c>
    </row>
    <row r="212" spans="1:4" ht="12.75">
      <c r="A212" s="1">
        <v>1580</v>
      </c>
      <c r="B212" s="9">
        <v>920</v>
      </c>
      <c r="C212" s="9">
        <f t="shared" si="5"/>
        <v>27600</v>
      </c>
      <c r="D212" s="9">
        <v>73024</v>
      </c>
    </row>
    <row r="213" spans="1:4" ht="12.75">
      <c r="A213" s="1">
        <v>1581</v>
      </c>
      <c r="B213" s="9">
        <v>1200</v>
      </c>
      <c r="C213" s="9">
        <f t="shared" si="5"/>
        <v>36000</v>
      </c>
      <c r="D213" s="9">
        <v>59140</v>
      </c>
    </row>
    <row r="214" spans="1:4" ht="12.75">
      <c r="A214" s="1">
        <v>1582</v>
      </c>
      <c r="B214" s="9">
        <v>0</v>
      </c>
      <c r="C214" s="9">
        <f t="shared" si="5"/>
        <v>0</v>
      </c>
      <c r="D214" s="9"/>
    </row>
    <row r="215" spans="1:3" ht="12.75">
      <c r="A215" s="1">
        <v>1583</v>
      </c>
      <c r="B215" s="9">
        <v>0</v>
      </c>
      <c r="C215" s="9">
        <f t="shared" si="5"/>
        <v>0</v>
      </c>
    </row>
    <row r="216" spans="1:4" ht="12.75">
      <c r="A216" s="1">
        <v>1584</v>
      </c>
      <c r="B216" s="9">
        <v>360</v>
      </c>
      <c r="C216" s="9">
        <f t="shared" si="5"/>
        <v>10800</v>
      </c>
      <c r="D216" s="9">
        <v>12833</v>
      </c>
    </row>
    <row r="217" spans="1:4" ht="12.75">
      <c r="A217" s="1">
        <v>1585</v>
      </c>
      <c r="B217" s="9">
        <v>360</v>
      </c>
      <c r="C217" s="9">
        <f t="shared" si="5"/>
        <v>10800</v>
      </c>
      <c r="D217" s="9">
        <v>12833</v>
      </c>
    </row>
    <row r="218" spans="1:4" ht="12.75">
      <c r="A218" s="1">
        <v>1586</v>
      </c>
      <c r="B218" s="9">
        <v>360</v>
      </c>
      <c r="C218" s="9">
        <f t="shared" si="5"/>
        <v>10800</v>
      </c>
      <c r="D218" s="9">
        <v>12833</v>
      </c>
    </row>
    <row r="219" spans="1:4" ht="12.75">
      <c r="A219" s="1">
        <v>1587</v>
      </c>
      <c r="B219" s="9">
        <f>(B218+B222)/2</f>
        <v>494</v>
      </c>
      <c r="C219" s="9">
        <f aca="true" t="shared" si="6" ref="C219:C250">B219*(240/8)</f>
        <v>14820</v>
      </c>
      <c r="D219" s="9">
        <v>12668</v>
      </c>
    </row>
    <row r="220" spans="1:4" ht="12.75">
      <c r="A220" s="1">
        <v>1588</v>
      </c>
      <c r="B220" s="9">
        <v>494</v>
      </c>
      <c r="C220" s="9">
        <f t="shared" si="6"/>
        <v>14820</v>
      </c>
      <c r="D220" s="9">
        <v>9475</v>
      </c>
    </row>
    <row r="221" spans="1:4" ht="12.75">
      <c r="A221" s="1">
        <v>1589</v>
      </c>
      <c r="B221" s="9">
        <v>494</v>
      </c>
      <c r="C221" s="9">
        <f t="shared" si="6"/>
        <v>14820</v>
      </c>
      <c r="D221" s="9">
        <v>12413</v>
      </c>
    </row>
    <row r="222" spans="1:4" ht="12.75">
      <c r="A222" s="1">
        <v>1590</v>
      </c>
      <c r="B222" s="9">
        <v>628</v>
      </c>
      <c r="C222" s="9">
        <f t="shared" si="6"/>
        <v>18840</v>
      </c>
      <c r="D222" s="9">
        <v>13250</v>
      </c>
    </row>
    <row r="223" spans="1:4" ht="12.75">
      <c r="A223" s="1">
        <v>1591</v>
      </c>
      <c r="B223" s="9">
        <v>628</v>
      </c>
      <c r="C223" s="9">
        <f t="shared" si="6"/>
        <v>18840</v>
      </c>
      <c r="D223" s="9">
        <f>(D222+D224)/2</f>
        <v>15722.5</v>
      </c>
    </row>
    <row r="224" spans="1:4" ht="12.75">
      <c r="A224" s="1">
        <v>1592</v>
      </c>
      <c r="B224" s="9">
        <v>628</v>
      </c>
      <c r="C224" s="9">
        <f t="shared" si="6"/>
        <v>18840</v>
      </c>
      <c r="D224" s="9">
        <v>18195</v>
      </c>
    </row>
    <row r="225" spans="1:4" ht="12.75">
      <c r="A225" s="1">
        <v>1593</v>
      </c>
      <c r="B225" s="9">
        <v>788</v>
      </c>
      <c r="C225" s="9">
        <f t="shared" si="6"/>
        <v>23640</v>
      </c>
      <c r="D225" s="9">
        <v>21182</v>
      </c>
    </row>
    <row r="226" spans="1:4" ht="12.75">
      <c r="A226" s="1">
        <v>1594</v>
      </c>
      <c r="B226" s="9">
        <v>788</v>
      </c>
      <c r="C226" s="9">
        <f t="shared" si="6"/>
        <v>23640</v>
      </c>
      <c r="D226" s="9">
        <v>21902</v>
      </c>
    </row>
    <row r="227" spans="1:4" ht="12.75">
      <c r="A227" s="1">
        <v>1595</v>
      </c>
      <c r="B227" s="9">
        <v>788</v>
      </c>
      <c r="C227" s="9">
        <f t="shared" si="6"/>
        <v>23640</v>
      </c>
      <c r="D227" s="9">
        <v>23197</v>
      </c>
    </row>
    <row r="228" spans="1:4" ht="12.75">
      <c r="A228" s="1">
        <v>1596</v>
      </c>
      <c r="B228" s="9">
        <v>1000</v>
      </c>
      <c r="C228" s="9">
        <f t="shared" si="6"/>
        <v>30000</v>
      </c>
      <c r="D228" s="9">
        <v>25171</v>
      </c>
    </row>
    <row r="229" spans="1:4" ht="12.75">
      <c r="A229" s="1">
        <v>1597</v>
      </c>
      <c r="B229" s="9">
        <v>1000</v>
      </c>
      <c r="C229" s="9">
        <f t="shared" si="6"/>
        <v>30000</v>
      </c>
      <c r="D229" s="9">
        <v>22411</v>
      </c>
    </row>
    <row r="230" spans="1:4" ht="12.75">
      <c r="A230" s="1">
        <v>1598</v>
      </c>
      <c r="B230" s="9">
        <v>1000</v>
      </c>
      <c r="C230" s="9">
        <f t="shared" si="6"/>
        <v>30000</v>
      </c>
      <c r="D230" s="9">
        <v>19736</v>
      </c>
    </row>
    <row r="231" spans="1:4" ht="12.75">
      <c r="A231" s="1">
        <v>1599</v>
      </c>
      <c r="B231" s="9">
        <v>996</v>
      </c>
      <c r="C231" s="9">
        <f t="shared" si="6"/>
        <v>29880</v>
      </c>
      <c r="D231" s="9">
        <v>22762</v>
      </c>
    </row>
    <row r="232" spans="1:4" ht="12.75">
      <c r="A232" s="1">
        <v>1600</v>
      </c>
      <c r="B232" s="9">
        <v>996</v>
      </c>
      <c r="C232" s="9">
        <f t="shared" si="6"/>
        <v>29880</v>
      </c>
      <c r="D232" s="9">
        <v>20951</v>
      </c>
    </row>
    <row r="233" spans="1:4" ht="12.75">
      <c r="A233" s="1">
        <v>1601</v>
      </c>
      <c r="B233" s="9">
        <v>996</v>
      </c>
      <c r="C233" s="9">
        <f t="shared" si="6"/>
        <v>29880</v>
      </c>
      <c r="D233" s="9">
        <v>19820</v>
      </c>
    </row>
    <row r="234" spans="1:4" ht="12.75">
      <c r="A234" s="1">
        <v>1602</v>
      </c>
      <c r="B234" s="9">
        <v>956</v>
      </c>
      <c r="C234" s="9">
        <f t="shared" si="6"/>
        <v>28680</v>
      </c>
      <c r="D234" s="9">
        <v>22360</v>
      </c>
    </row>
    <row r="235" spans="1:4" ht="12.75">
      <c r="A235" s="1">
        <v>1603</v>
      </c>
      <c r="B235" s="9">
        <v>956</v>
      </c>
      <c r="C235" s="9">
        <f t="shared" si="6"/>
        <v>28680</v>
      </c>
      <c r="D235" s="9">
        <v>25150</v>
      </c>
    </row>
    <row r="236" spans="1:4" ht="12.75">
      <c r="A236" s="1">
        <v>1604</v>
      </c>
      <c r="B236" s="9">
        <v>956</v>
      </c>
      <c r="C236" s="9">
        <f t="shared" si="6"/>
        <v>28680</v>
      </c>
      <c r="D236" s="9">
        <v>29168</v>
      </c>
    </row>
    <row r="237" spans="1:4" ht="12.75">
      <c r="A237" s="1">
        <v>1605</v>
      </c>
      <c r="B237" s="9">
        <v>1224</v>
      </c>
      <c r="C237" s="9">
        <f t="shared" si="6"/>
        <v>36720</v>
      </c>
      <c r="D237" s="9">
        <v>28536</v>
      </c>
    </row>
    <row r="238" spans="1:4" ht="12.75">
      <c r="A238" s="1">
        <v>1606</v>
      </c>
      <c r="B238" s="9">
        <v>1224</v>
      </c>
      <c r="C238" s="9">
        <f t="shared" si="6"/>
        <v>36720</v>
      </c>
      <c r="D238" s="9">
        <v>24379</v>
      </c>
    </row>
    <row r="239" spans="1:4" ht="12.75">
      <c r="A239" s="1">
        <v>1607</v>
      </c>
      <c r="B239" s="9">
        <v>1224</v>
      </c>
      <c r="C239" s="9">
        <f t="shared" si="6"/>
        <v>36720</v>
      </c>
      <c r="D239" s="9">
        <v>28498</v>
      </c>
    </row>
    <row r="240" spans="1:4" ht="12.75">
      <c r="A240" s="1">
        <v>1608</v>
      </c>
      <c r="B240" s="9">
        <v>1496</v>
      </c>
      <c r="C240" s="9">
        <f t="shared" si="6"/>
        <v>44880</v>
      </c>
      <c r="D240" s="9">
        <v>29123</v>
      </c>
    </row>
    <row r="241" spans="1:4" ht="12.75">
      <c r="A241" s="1">
        <v>1609</v>
      </c>
      <c r="B241" s="9">
        <v>1496</v>
      </c>
      <c r="C241" s="9">
        <f t="shared" si="6"/>
        <v>44880</v>
      </c>
      <c r="D241" s="9">
        <v>38968</v>
      </c>
    </row>
    <row r="242" spans="1:4" ht="12.75">
      <c r="A242" s="1">
        <v>1610</v>
      </c>
      <c r="B242" s="9">
        <v>1496</v>
      </c>
      <c r="C242" s="9">
        <f t="shared" si="6"/>
        <v>44880</v>
      </c>
      <c r="D242" s="9">
        <v>42860</v>
      </c>
    </row>
    <row r="243" spans="1:4" ht="12.75">
      <c r="A243" s="1">
        <v>1611</v>
      </c>
      <c r="B243" s="9">
        <v>2040</v>
      </c>
      <c r="C243" s="9">
        <f t="shared" si="6"/>
        <v>61200</v>
      </c>
      <c r="D243" s="9">
        <v>44104</v>
      </c>
    </row>
    <row r="244" spans="1:4" ht="12.75">
      <c r="A244" s="1">
        <v>1612</v>
      </c>
      <c r="B244" s="9">
        <v>2040</v>
      </c>
      <c r="C244" s="9">
        <f t="shared" si="6"/>
        <v>61200</v>
      </c>
      <c r="D244" s="9">
        <v>48974</v>
      </c>
    </row>
    <row r="245" spans="1:4" ht="12.75">
      <c r="A245" s="1">
        <v>1613</v>
      </c>
      <c r="B245" s="9">
        <v>2040</v>
      </c>
      <c r="C245" s="9">
        <f t="shared" si="6"/>
        <v>61200</v>
      </c>
      <c r="D245" s="9">
        <v>44286</v>
      </c>
    </row>
    <row r="246" spans="1:4" ht="12.75">
      <c r="A246" s="1">
        <v>1614</v>
      </c>
      <c r="B246" s="9">
        <v>1356</v>
      </c>
      <c r="C246" s="9">
        <f t="shared" si="6"/>
        <v>40680</v>
      </c>
      <c r="D246" s="9">
        <v>39412</v>
      </c>
    </row>
    <row r="247" spans="1:4" ht="12.75">
      <c r="A247" s="1">
        <v>1615</v>
      </c>
      <c r="B247" s="9">
        <v>1356</v>
      </c>
      <c r="C247" s="9">
        <f t="shared" si="6"/>
        <v>40680</v>
      </c>
      <c r="D247" s="9">
        <v>42297</v>
      </c>
    </row>
    <row r="248" spans="1:4" ht="12.75">
      <c r="A248" s="1">
        <v>1616</v>
      </c>
      <c r="B248" s="9">
        <v>1356</v>
      </c>
      <c r="C248" s="9">
        <f t="shared" si="6"/>
        <v>40680</v>
      </c>
      <c r="D248" s="9">
        <v>44115</v>
      </c>
    </row>
    <row r="249" spans="1:4" ht="12.75">
      <c r="A249" s="1">
        <v>1617</v>
      </c>
      <c r="B249" s="9">
        <v>1444</v>
      </c>
      <c r="C249" s="9">
        <f t="shared" si="6"/>
        <v>43320</v>
      </c>
      <c r="D249" s="9">
        <v>52129</v>
      </c>
    </row>
    <row r="250" spans="1:4" ht="12.75">
      <c r="A250" s="1">
        <v>1618</v>
      </c>
      <c r="B250" s="9">
        <v>1444</v>
      </c>
      <c r="C250" s="9">
        <f t="shared" si="6"/>
        <v>43320</v>
      </c>
      <c r="D250" s="9">
        <v>57310</v>
      </c>
    </row>
    <row r="251" spans="1:4" ht="12.75">
      <c r="A251" s="1">
        <v>1619</v>
      </c>
      <c r="B251" s="9">
        <v>1444</v>
      </c>
      <c r="C251" s="9">
        <f aca="true" t="shared" si="7" ref="C251:C282">B251*(240/8)</f>
        <v>43320</v>
      </c>
      <c r="D251" s="9">
        <v>55342</v>
      </c>
    </row>
    <row r="252" spans="1:4" ht="12.75">
      <c r="A252" s="1">
        <v>1620</v>
      </c>
      <c r="B252" s="9">
        <v>1444</v>
      </c>
      <c r="C252" s="9">
        <f t="shared" si="7"/>
        <v>43320</v>
      </c>
      <c r="D252" s="9">
        <v>44462</v>
      </c>
    </row>
    <row r="253" spans="1:4" ht="12.75">
      <c r="A253" s="1">
        <v>1621</v>
      </c>
      <c r="B253" s="9">
        <v>1444</v>
      </c>
      <c r="C253" s="9">
        <f t="shared" si="7"/>
        <v>43320</v>
      </c>
      <c r="D253" s="9">
        <v>43744</v>
      </c>
    </row>
    <row r="254" spans="1:4" ht="12.75">
      <c r="A254" s="1">
        <v>1622</v>
      </c>
      <c r="B254" s="9">
        <v>1444</v>
      </c>
      <c r="C254" s="9">
        <f t="shared" si="7"/>
        <v>43320</v>
      </c>
      <c r="D254" s="9">
        <v>49771</v>
      </c>
    </row>
    <row r="255" spans="1:4" ht="12.75">
      <c r="A255" s="1">
        <v>1623</v>
      </c>
      <c r="B255" s="9">
        <v>1483</v>
      </c>
      <c r="C255" s="9">
        <f t="shared" si="7"/>
        <v>44490</v>
      </c>
      <c r="D255" s="9">
        <f>(D254+D256)/2</f>
        <v>52795.5</v>
      </c>
    </row>
    <row r="256" spans="1:4" ht="12.75">
      <c r="A256" s="1">
        <v>1624</v>
      </c>
      <c r="B256" s="9">
        <v>1483</v>
      </c>
      <c r="C256" s="9">
        <f t="shared" si="7"/>
        <v>44490</v>
      </c>
      <c r="D256" s="9">
        <v>55820</v>
      </c>
    </row>
    <row r="257" spans="1:4" ht="12.75">
      <c r="A257" s="1">
        <v>1625</v>
      </c>
      <c r="B257" s="9">
        <v>1483</v>
      </c>
      <c r="C257" s="9">
        <f t="shared" si="7"/>
        <v>44490</v>
      </c>
      <c r="D257" s="9">
        <v>54044</v>
      </c>
    </row>
    <row r="258" spans="1:4" ht="12.75">
      <c r="A258" s="1">
        <v>1626</v>
      </c>
      <c r="B258" s="9">
        <f>(B257+B261)/2</f>
        <v>1541.5</v>
      </c>
      <c r="C258" s="9">
        <f t="shared" si="7"/>
        <v>46245</v>
      </c>
      <c r="D258" s="9">
        <v>49131</v>
      </c>
    </row>
    <row r="259" spans="1:4" ht="12.75">
      <c r="A259" s="1">
        <v>1627</v>
      </c>
      <c r="B259" s="9">
        <v>1541.5</v>
      </c>
      <c r="C259" s="9">
        <f t="shared" si="7"/>
        <v>46245</v>
      </c>
      <c r="D259" s="9">
        <v>51294</v>
      </c>
    </row>
    <row r="260" spans="1:4" ht="12.75">
      <c r="A260" s="1">
        <v>1628</v>
      </c>
      <c r="B260" s="9">
        <v>1541.5</v>
      </c>
      <c r="C260" s="9">
        <f t="shared" si="7"/>
        <v>46245</v>
      </c>
      <c r="D260" s="9">
        <v>55418</v>
      </c>
    </row>
    <row r="261" spans="1:4" ht="12.75">
      <c r="A261" s="1">
        <v>1629</v>
      </c>
      <c r="B261" s="9">
        <v>1600</v>
      </c>
      <c r="C261" s="9">
        <f t="shared" si="7"/>
        <v>48000</v>
      </c>
      <c r="D261" s="9">
        <v>57622</v>
      </c>
    </row>
    <row r="262" spans="1:4" ht="12.75">
      <c r="A262" s="1">
        <v>1630</v>
      </c>
      <c r="B262" s="9">
        <v>1600</v>
      </c>
      <c r="C262" s="9">
        <f t="shared" si="7"/>
        <v>48000</v>
      </c>
      <c r="D262" s="9">
        <v>60370</v>
      </c>
    </row>
    <row r="263" spans="1:4" ht="12.75">
      <c r="A263" s="1">
        <v>1631</v>
      </c>
      <c r="B263" s="9">
        <v>1600</v>
      </c>
      <c r="C263" s="9">
        <f t="shared" si="7"/>
        <v>48000</v>
      </c>
      <c r="D263" s="9">
        <v>40335</v>
      </c>
    </row>
    <row r="264" spans="1:4" ht="12.75">
      <c r="A264" s="1">
        <v>1632</v>
      </c>
      <c r="B264" s="9">
        <v>1832</v>
      </c>
      <c r="C264" s="9">
        <f t="shared" si="7"/>
        <v>54960</v>
      </c>
      <c r="D264" s="9">
        <v>52500</v>
      </c>
    </row>
    <row r="265" spans="1:4" ht="12.75">
      <c r="A265" s="1">
        <v>1633</v>
      </c>
      <c r="B265" s="9">
        <v>1832</v>
      </c>
      <c r="C265" s="9">
        <f t="shared" si="7"/>
        <v>54960</v>
      </c>
      <c r="D265" s="9">
        <v>57007</v>
      </c>
    </row>
    <row r="266" spans="1:4" ht="12.75">
      <c r="A266" s="1">
        <v>1634</v>
      </c>
      <c r="B266" s="9">
        <v>1832</v>
      </c>
      <c r="C266" s="9">
        <f t="shared" si="7"/>
        <v>54960</v>
      </c>
      <c r="D266" s="9">
        <v>55520</v>
      </c>
    </row>
    <row r="267" spans="1:4" ht="12.75">
      <c r="A267" s="1">
        <v>1635</v>
      </c>
      <c r="B267" s="9">
        <f>(B266+B270)/2</f>
        <v>1946</v>
      </c>
      <c r="C267" s="9">
        <f t="shared" si="7"/>
        <v>58380</v>
      </c>
      <c r="D267" s="9">
        <v>55355</v>
      </c>
    </row>
    <row r="268" spans="1:4" ht="12.75">
      <c r="A268" s="1">
        <v>1636</v>
      </c>
      <c r="B268" s="9">
        <v>1946</v>
      </c>
      <c r="C268" s="9">
        <f t="shared" si="7"/>
        <v>58380</v>
      </c>
      <c r="D268" s="9">
        <v>54526</v>
      </c>
    </row>
    <row r="269" spans="1:4" ht="12.75">
      <c r="A269" s="1">
        <v>1637</v>
      </c>
      <c r="B269" s="9">
        <v>1946</v>
      </c>
      <c r="C269" s="9">
        <f t="shared" si="7"/>
        <v>58380</v>
      </c>
      <c r="D269" s="9">
        <v>48123</v>
      </c>
    </row>
    <row r="270" spans="1:4" ht="12.75">
      <c r="A270" s="1">
        <v>1638</v>
      </c>
      <c r="B270" s="9">
        <v>2060</v>
      </c>
      <c r="C270" s="9">
        <f t="shared" si="7"/>
        <v>61800</v>
      </c>
      <c r="D270" s="9">
        <v>48916</v>
      </c>
    </row>
    <row r="271" spans="1:4" ht="12.75">
      <c r="A271" s="1">
        <v>1639</v>
      </c>
      <c r="B271" s="9">
        <v>2060</v>
      </c>
      <c r="C271" s="9">
        <f t="shared" si="7"/>
        <v>61800</v>
      </c>
      <c r="D271" s="9">
        <v>47799</v>
      </c>
    </row>
    <row r="272" spans="1:4" ht="12.75">
      <c r="A272" s="1">
        <v>1640</v>
      </c>
      <c r="B272" s="9">
        <v>2060</v>
      </c>
      <c r="C272" s="9">
        <f t="shared" si="7"/>
        <v>61800</v>
      </c>
      <c r="D272" s="9">
        <v>51026</v>
      </c>
    </row>
    <row r="273" spans="1:4" ht="12.75">
      <c r="A273" s="1">
        <v>1641</v>
      </c>
      <c r="B273" s="9">
        <v>1092</v>
      </c>
      <c r="C273" s="9">
        <f t="shared" si="7"/>
        <v>32760</v>
      </c>
      <c r="D273" s="9">
        <v>53682</v>
      </c>
    </row>
    <row r="274" spans="1:4" ht="12.75">
      <c r="A274" s="1">
        <v>1642</v>
      </c>
      <c r="B274" s="9">
        <v>1092</v>
      </c>
      <c r="C274" s="9">
        <f t="shared" si="7"/>
        <v>32760</v>
      </c>
      <c r="D274" s="9">
        <v>48320</v>
      </c>
    </row>
    <row r="275" spans="1:4" ht="12.75">
      <c r="A275" s="1">
        <v>1643</v>
      </c>
      <c r="B275" s="9">
        <v>1092</v>
      </c>
      <c r="C275" s="9">
        <f t="shared" si="7"/>
        <v>32760</v>
      </c>
      <c r="D275" s="9">
        <v>26087</v>
      </c>
    </row>
    <row r="276" spans="1:4" ht="12.75">
      <c r="A276" s="1">
        <v>1644</v>
      </c>
      <c r="B276" s="9">
        <v>700</v>
      </c>
      <c r="C276" s="9">
        <f t="shared" si="7"/>
        <v>21000</v>
      </c>
      <c r="D276" s="9">
        <v>44672</v>
      </c>
    </row>
    <row r="277" spans="1:4" ht="12.75">
      <c r="A277" s="1">
        <v>1645</v>
      </c>
      <c r="B277" s="9">
        <f>(B276+B282)/2</f>
        <v>708.5</v>
      </c>
      <c r="C277" s="9">
        <f t="shared" si="7"/>
        <v>21255</v>
      </c>
      <c r="D277" s="9">
        <v>26087</v>
      </c>
    </row>
    <row r="278" spans="1:4" ht="12.75">
      <c r="A278" s="1">
        <v>1646</v>
      </c>
      <c r="B278" s="9">
        <v>708.5</v>
      </c>
      <c r="C278" s="9">
        <f t="shared" si="7"/>
        <v>21255</v>
      </c>
      <c r="D278" s="9">
        <v>6841</v>
      </c>
    </row>
    <row r="279" spans="1:4" ht="12.75">
      <c r="A279" s="1">
        <v>1647</v>
      </c>
      <c r="B279" s="9">
        <v>708.5</v>
      </c>
      <c r="C279" s="9">
        <f t="shared" si="7"/>
        <v>21255</v>
      </c>
      <c r="D279" s="9">
        <v>7123</v>
      </c>
    </row>
    <row r="280" spans="1:4" ht="12.75">
      <c r="A280" s="1">
        <v>1648</v>
      </c>
      <c r="B280" s="9">
        <v>233.1</v>
      </c>
      <c r="C280" s="9">
        <f t="shared" si="7"/>
        <v>6993</v>
      </c>
      <c r="D280" s="9">
        <v>9166</v>
      </c>
    </row>
    <row r="281" spans="1:4" ht="12.75">
      <c r="A281" s="1">
        <v>1649</v>
      </c>
      <c r="B281" s="9">
        <v>400</v>
      </c>
      <c r="C281" s="9">
        <f t="shared" si="7"/>
        <v>12000</v>
      </c>
      <c r="D281" s="9">
        <v>6985</v>
      </c>
    </row>
    <row r="282" spans="1:4" ht="12.75">
      <c r="A282" s="1">
        <v>1650</v>
      </c>
      <c r="B282" s="9">
        <v>717</v>
      </c>
      <c r="C282" s="9">
        <f t="shared" si="7"/>
        <v>21510</v>
      </c>
      <c r="D282" s="9">
        <v>10907</v>
      </c>
    </row>
    <row r="283" spans="1:4" ht="12.75">
      <c r="A283" s="1">
        <v>1651</v>
      </c>
      <c r="B283" s="9">
        <f>(B282+B285)/2</f>
        <v>738.5</v>
      </c>
      <c r="C283" s="9">
        <f aca="true" t="shared" si="8" ref="C283:C314">B283*(240/8)</f>
        <v>22155</v>
      </c>
      <c r="D283" s="9">
        <v>13561</v>
      </c>
    </row>
    <row r="284" spans="1:4" ht="12.75">
      <c r="A284" s="1">
        <v>1652</v>
      </c>
      <c r="B284" s="9">
        <v>738.5</v>
      </c>
      <c r="C284" s="9">
        <f t="shared" si="8"/>
        <v>22155</v>
      </c>
      <c r="D284" s="9">
        <v>7736</v>
      </c>
    </row>
    <row r="285" spans="1:4" ht="12.75">
      <c r="A285" s="1">
        <v>1653</v>
      </c>
      <c r="B285" s="9">
        <v>760</v>
      </c>
      <c r="C285" s="9">
        <f t="shared" si="8"/>
        <v>22800</v>
      </c>
      <c r="D285" s="9">
        <v>8965</v>
      </c>
    </row>
    <row r="286" spans="1:4" ht="12.75">
      <c r="A286" s="1">
        <v>1654</v>
      </c>
      <c r="B286" s="9">
        <v>340</v>
      </c>
      <c r="C286" s="9">
        <f t="shared" si="8"/>
        <v>10200</v>
      </c>
      <c r="D286" s="9">
        <v>11633</v>
      </c>
    </row>
    <row r="287" spans="1:4" ht="12.75">
      <c r="A287" s="1">
        <v>1655</v>
      </c>
      <c r="B287" s="9">
        <v>340</v>
      </c>
      <c r="C287" s="9">
        <f t="shared" si="8"/>
        <v>10200</v>
      </c>
      <c r="D287" s="9">
        <v>14302</v>
      </c>
    </row>
    <row r="288" spans="1:4" ht="12.75">
      <c r="A288" s="1">
        <v>1656</v>
      </c>
      <c r="B288" s="9">
        <v>340</v>
      </c>
      <c r="C288" s="9">
        <f t="shared" si="8"/>
        <v>10200</v>
      </c>
      <c r="D288" s="9">
        <v>17097</v>
      </c>
    </row>
    <row r="289" spans="1:4" ht="12.75">
      <c r="A289" s="1">
        <v>1657</v>
      </c>
      <c r="B289" s="9">
        <f>(B288+B292)/2</f>
        <v>530</v>
      </c>
      <c r="C289" s="9">
        <f t="shared" si="8"/>
        <v>15900</v>
      </c>
      <c r="D289" s="9">
        <v>18096</v>
      </c>
    </row>
    <row r="290" spans="1:4" ht="12.75">
      <c r="A290" s="1">
        <v>1658</v>
      </c>
      <c r="B290" s="9">
        <v>530</v>
      </c>
      <c r="C290" s="9">
        <f t="shared" si="8"/>
        <v>15900</v>
      </c>
      <c r="D290" s="9">
        <f>(D289+D292)/2+0.25*(D289-D292)</f>
        <v>16799.5</v>
      </c>
    </row>
    <row r="291" spans="1:4" ht="12.75">
      <c r="A291" s="1">
        <v>1659</v>
      </c>
      <c r="B291" s="9">
        <v>530</v>
      </c>
      <c r="C291" s="9">
        <f t="shared" si="8"/>
        <v>15900</v>
      </c>
      <c r="D291" s="9">
        <f>(D290+D292)/2</f>
        <v>14854.75</v>
      </c>
    </row>
    <row r="292" spans="1:4" ht="12.75">
      <c r="A292" s="1">
        <v>1660</v>
      </c>
      <c r="B292" s="9">
        <v>720</v>
      </c>
      <c r="C292" s="9">
        <f t="shared" si="8"/>
        <v>21600</v>
      </c>
      <c r="D292" s="9">
        <v>12910</v>
      </c>
    </row>
    <row r="293" spans="1:4" ht="12.75">
      <c r="A293" s="1">
        <v>1661</v>
      </c>
      <c r="B293" s="9">
        <v>720</v>
      </c>
      <c r="C293" s="9">
        <f t="shared" si="8"/>
        <v>21600</v>
      </c>
      <c r="D293" s="9">
        <v>15449</v>
      </c>
    </row>
    <row r="294" spans="1:4" ht="12.75">
      <c r="A294" s="1">
        <v>1662</v>
      </c>
      <c r="B294" s="9">
        <v>720</v>
      </c>
      <c r="C294" s="9">
        <f t="shared" si="8"/>
        <v>21600</v>
      </c>
      <c r="D294" s="9">
        <v>16072</v>
      </c>
    </row>
    <row r="295" spans="1:4" ht="12.75">
      <c r="A295" s="1">
        <v>1663</v>
      </c>
      <c r="B295" s="9">
        <v>720</v>
      </c>
      <c r="C295" s="9">
        <f t="shared" si="8"/>
        <v>21600</v>
      </c>
      <c r="D295" s="9">
        <v>12913</v>
      </c>
    </row>
    <row r="296" spans="1:4" ht="12.75">
      <c r="A296" s="1">
        <v>1664</v>
      </c>
      <c r="B296" s="9">
        <v>720</v>
      </c>
      <c r="C296" s="9">
        <f t="shared" si="8"/>
        <v>21600</v>
      </c>
      <c r="D296" s="9">
        <v>12730</v>
      </c>
    </row>
    <row r="297" spans="1:4" ht="12.75">
      <c r="A297" s="1">
        <v>1665</v>
      </c>
      <c r="B297" s="9">
        <v>720</v>
      </c>
      <c r="C297" s="9">
        <f t="shared" si="8"/>
        <v>21600</v>
      </c>
      <c r="D297" s="9">
        <v>12313</v>
      </c>
    </row>
    <row r="298" spans="1:4" ht="12.75">
      <c r="A298" s="1">
        <v>1666</v>
      </c>
      <c r="B298" s="9">
        <v>500</v>
      </c>
      <c r="C298" s="9">
        <f t="shared" si="8"/>
        <v>15000</v>
      </c>
      <c r="D298" s="9">
        <v>13059</v>
      </c>
    </row>
    <row r="299" spans="1:4" ht="12.75">
      <c r="A299" s="1">
        <v>1667</v>
      </c>
      <c r="B299" s="9">
        <v>500</v>
      </c>
      <c r="C299" s="9">
        <f t="shared" si="8"/>
        <v>15000</v>
      </c>
      <c r="D299" s="9">
        <v>8789</v>
      </c>
    </row>
    <row r="300" spans="1:4" ht="12.75">
      <c r="A300" s="1">
        <v>1668</v>
      </c>
      <c r="B300" s="9">
        <v>500</v>
      </c>
      <c r="C300" s="9">
        <f t="shared" si="8"/>
        <v>15000</v>
      </c>
      <c r="D300" s="9">
        <v>9997</v>
      </c>
    </row>
    <row r="301" spans="1:4" ht="12.75">
      <c r="A301" s="1">
        <v>1669</v>
      </c>
      <c r="B301" s="9">
        <v>405</v>
      </c>
      <c r="C301" s="9">
        <f t="shared" si="8"/>
        <v>12150</v>
      </c>
      <c r="D301" s="9">
        <v>11509</v>
      </c>
    </row>
    <row r="302" spans="1:4" ht="12.75">
      <c r="A302" s="1">
        <v>1670</v>
      </c>
      <c r="B302" s="9">
        <v>405</v>
      </c>
      <c r="C302" s="9">
        <f t="shared" si="8"/>
        <v>12150</v>
      </c>
      <c r="D302" s="9">
        <v>10367</v>
      </c>
    </row>
    <row r="303" spans="1:4" ht="12.75">
      <c r="A303" s="1">
        <v>1671</v>
      </c>
      <c r="B303" s="9">
        <v>405</v>
      </c>
      <c r="C303" s="9">
        <f t="shared" si="8"/>
        <v>12150</v>
      </c>
      <c r="D303" s="9">
        <v>12091</v>
      </c>
    </row>
    <row r="304" spans="1:4" ht="12.75">
      <c r="A304" s="1">
        <v>1672</v>
      </c>
      <c r="B304" s="9">
        <f>(B300+B308)/2</f>
        <v>310</v>
      </c>
      <c r="C304" s="9">
        <f t="shared" si="8"/>
        <v>9300</v>
      </c>
      <c r="D304" s="9">
        <v>12807</v>
      </c>
    </row>
    <row r="305" spans="1:4" ht="12.75">
      <c r="A305" s="1">
        <v>1673</v>
      </c>
      <c r="B305" s="9">
        <v>310</v>
      </c>
      <c r="C305" s="9">
        <f t="shared" si="8"/>
        <v>9300</v>
      </c>
      <c r="D305" s="9">
        <f>(D304+D306)/2</f>
        <v>10428.5</v>
      </c>
    </row>
    <row r="306" spans="1:4" ht="12.75">
      <c r="A306" s="1">
        <v>1674</v>
      </c>
      <c r="B306" s="9">
        <v>310</v>
      </c>
      <c r="C306" s="9">
        <f t="shared" si="8"/>
        <v>9300</v>
      </c>
      <c r="D306" s="9">
        <v>8050</v>
      </c>
    </row>
    <row r="307" spans="1:4" ht="12.75">
      <c r="A307" s="1">
        <v>1675</v>
      </c>
      <c r="B307" s="9">
        <v>310</v>
      </c>
      <c r="C307" s="9">
        <f t="shared" si="8"/>
        <v>9300</v>
      </c>
      <c r="D307" s="9">
        <v>9185</v>
      </c>
    </row>
    <row r="308" spans="1:4" ht="12.75">
      <c r="A308" s="1">
        <v>1676</v>
      </c>
      <c r="B308" s="9">
        <v>120</v>
      </c>
      <c r="C308" s="9">
        <f t="shared" si="8"/>
        <v>3600</v>
      </c>
      <c r="D308" s="9">
        <v>6018</v>
      </c>
    </row>
    <row r="309" spans="1:4" ht="12.75">
      <c r="A309" s="1">
        <v>1677</v>
      </c>
      <c r="B309" s="9"/>
      <c r="C309" s="9"/>
      <c r="D309" s="9">
        <v>3536</v>
      </c>
    </row>
    <row r="310" spans="1:4" ht="12.75">
      <c r="A310" s="1">
        <v>1678</v>
      </c>
      <c r="B310" s="9"/>
      <c r="C310" s="9"/>
      <c r="D310" s="9">
        <v>2458</v>
      </c>
    </row>
    <row r="311" spans="1:4" ht="12.75">
      <c r="A311" s="1">
        <v>1679</v>
      </c>
      <c r="B311" s="9"/>
      <c r="C311" s="9"/>
      <c r="D311" s="9">
        <v>3048</v>
      </c>
    </row>
    <row r="312" spans="1:4" ht="12.75">
      <c r="A312" s="1">
        <v>1680</v>
      </c>
      <c r="B312" s="9"/>
      <c r="C312" s="9"/>
      <c r="D312" s="9">
        <v>4561</v>
      </c>
    </row>
    <row r="313" spans="1:4" ht="12.75">
      <c r="A313" s="1">
        <v>1681</v>
      </c>
      <c r="B313" s="9"/>
      <c r="C313" s="9"/>
      <c r="D313" s="9">
        <v>5059</v>
      </c>
    </row>
    <row r="314" spans="1:4" ht="12.75">
      <c r="A314" s="1">
        <v>1682</v>
      </c>
      <c r="B314" s="9"/>
      <c r="C314" s="9"/>
      <c r="D314" s="9">
        <v>5447</v>
      </c>
    </row>
    <row r="315" spans="1:4" ht="12.75">
      <c r="A315" s="1">
        <v>1683</v>
      </c>
      <c r="B315" s="9"/>
      <c r="C315" s="9"/>
      <c r="D315" s="9">
        <v>5358</v>
      </c>
    </row>
    <row r="316" spans="1:4" ht="12.75">
      <c r="A316" s="1">
        <v>1684</v>
      </c>
      <c r="B316" s="9"/>
      <c r="C316" s="9"/>
      <c r="D316" s="9">
        <v>4062</v>
      </c>
    </row>
    <row r="317" spans="1:4" ht="12.75">
      <c r="A317" s="1">
        <v>1685</v>
      </c>
      <c r="B317" s="9"/>
      <c r="C317" s="9"/>
      <c r="D317" s="9">
        <v>5159</v>
      </c>
    </row>
    <row r="318" spans="1:4" ht="12.75">
      <c r="A318" s="1">
        <v>1686</v>
      </c>
      <c r="B318" s="9"/>
      <c r="C318" s="9"/>
      <c r="D318" s="9">
        <f>(D317+D319)/2</f>
        <v>4764.5</v>
      </c>
    </row>
    <row r="319" spans="1:4" ht="12.75">
      <c r="A319" s="1">
        <v>1687</v>
      </c>
      <c r="B319" s="9"/>
      <c r="C319" s="9"/>
      <c r="D319" s="9">
        <f>(D317+D320)/2</f>
        <v>4370</v>
      </c>
    </row>
    <row r="320" spans="1:4" ht="12.75">
      <c r="A320" s="1">
        <v>1688</v>
      </c>
      <c r="B320" s="9"/>
      <c r="C320" s="9"/>
      <c r="D320" s="9">
        <v>3581</v>
      </c>
    </row>
    <row r="321" spans="1:4" ht="12.75">
      <c r="A321" s="1">
        <v>1689</v>
      </c>
      <c r="B321" s="9"/>
      <c r="C321" s="9"/>
      <c r="D321" s="9">
        <v>3679</v>
      </c>
    </row>
    <row r="322" spans="1:4" ht="12.75">
      <c r="A322" s="1">
        <v>1690</v>
      </c>
      <c r="B322" s="9"/>
      <c r="C322" s="9"/>
      <c r="D322" s="9">
        <v>4660</v>
      </c>
    </row>
    <row r="323" spans="1:4" ht="12.75">
      <c r="A323" s="1">
        <v>1691</v>
      </c>
      <c r="B323" s="9"/>
      <c r="C323" s="9"/>
      <c r="D323" s="9">
        <v>3418</v>
      </c>
    </row>
    <row r="324" spans="1:4" ht="12.75">
      <c r="A324" s="1">
        <v>1692</v>
      </c>
      <c r="B324" s="9"/>
      <c r="C324" s="9"/>
      <c r="D324" s="9">
        <v>2629</v>
      </c>
    </row>
    <row r="325" spans="1:4" ht="12.75">
      <c r="A325" s="1">
        <v>1693</v>
      </c>
      <c r="B325" s="9"/>
      <c r="C325" s="9"/>
      <c r="D325" s="9">
        <v>2884</v>
      </c>
    </row>
    <row r="326" spans="1:4" ht="12.75">
      <c r="A326" s="1">
        <v>1694</v>
      </c>
      <c r="B326" s="9"/>
      <c r="C326" s="9"/>
      <c r="D326" s="9">
        <v>2706</v>
      </c>
    </row>
    <row r="327" spans="1:4" ht="12.75">
      <c r="A327" s="1">
        <v>1695</v>
      </c>
      <c r="B327" s="9"/>
      <c r="C327" s="9"/>
      <c r="D327" s="9">
        <v>2293</v>
      </c>
    </row>
    <row r="328" spans="1:4" ht="12.75">
      <c r="A328" s="1">
        <v>1696</v>
      </c>
      <c r="B328" s="9"/>
      <c r="C328" s="9"/>
      <c r="D328" s="9">
        <f>(D327+D330)/2</f>
        <v>2132.25</v>
      </c>
    </row>
    <row r="329" spans="1:4" ht="12.75">
      <c r="A329" s="1">
        <v>1697</v>
      </c>
      <c r="B329" s="9"/>
      <c r="C329" s="9"/>
      <c r="D329" s="9">
        <f>(D328+D330)/2</f>
        <v>2051.875</v>
      </c>
    </row>
    <row r="330" spans="1:4" ht="12.75">
      <c r="A330" s="1">
        <v>1698</v>
      </c>
      <c r="B330" s="9"/>
      <c r="C330" s="9"/>
      <c r="D330" s="9">
        <f>(D327+D332)/2</f>
        <v>1971.5</v>
      </c>
    </row>
    <row r="331" spans="1:4" ht="12.75">
      <c r="A331" s="1">
        <v>1699</v>
      </c>
      <c r="B331" s="9"/>
      <c r="C331" s="9"/>
      <c r="D331" s="9">
        <f>(D330+D332)/2</f>
        <v>1810.75</v>
      </c>
    </row>
    <row r="332" spans="1:4" ht="12.75">
      <c r="A332" s="1">
        <v>1700</v>
      </c>
      <c r="B332" s="9"/>
      <c r="C332" s="9"/>
      <c r="D332" s="9">
        <v>1650</v>
      </c>
    </row>
    <row r="333" spans="1:4" ht="12.75">
      <c r="A333" s="1">
        <v>1701</v>
      </c>
      <c r="B333" s="9"/>
      <c r="C333" s="9"/>
      <c r="D333" s="9">
        <f>(D332+D334)/2</f>
        <v>1484.5</v>
      </c>
    </row>
    <row r="334" spans="1:4" ht="12.75">
      <c r="A334" s="1">
        <v>1702</v>
      </c>
      <c r="B334" s="9"/>
      <c r="C334" s="9"/>
      <c r="D334" s="9">
        <v>1319</v>
      </c>
    </row>
    <row r="335" spans="1:4" ht="12.75">
      <c r="A335" s="1">
        <v>1703</v>
      </c>
      <c r="B335" s="9"/>
      <c r="C335" s="9"/>
      <c r="D335" s="9">
        <v>2183</v>
      </c>
    </row>
    <row r="336" spans="1:4" ht="12.75">
      <c r="A336" s="1">
        <v>1704</v>
      </c>
      <c r="B336" s="9"/>
      <c r="C336" s="9"/>
      <c r="D336" s="9">
        <v>1884</v>
      </c>
    </row>
    <row r="337" spans="1:4" ht="12.75">
      <c r="A337" s="1">
        <v>1705</v>
      </c>
      <c r="B337" s="9"/>
      <c r="C337" s="9"/>
      <c r="D337" s="9">
        <v>1304</v>
      </c>
    </row>
    <row r="338" spans="1:4" ht="12.75">
      <c r="A338" s="1">
        <v>1706</v>
      </c>
      <c r="B338" s="9"/>
      <c r="C338" s="9"/>
      <c r="D338" s="9">
        <v>3846</v>
      </c>
    </row>
    <row r="339" spans="1:4" ht="12.75">
      <c r="A339" s="1">
        <v>1707</v>
      </c>
      <c r="B339" s="9"/>
      <c r="C339" s="9"/>
      <c r="D339" s="9"/>
    </row>
    <row r="340" spans="1:4" ht="12.75">
      <c r="A340" s="1">
        <v>1708</v>
      </c>
      <c r="B340" s="9"/>
      <c r="C340" s="9"/>
      <c r="D340" s="9"/>
    </row>
    <row r="341" spans="1:4" ht="12.75">
      <c r="A341" s="1">
        <v>1709</v>
      </c>
      <c r="B341" s="9"/>
      <c r="C341" s="9"/>
      <c r="D341" s="9"/>
    </row>
    <row r="342" spans="1:4" ht="12.75">
      <c r="A342" s="1">
        <v>1710</v>
      </c>
      <c r="B342" s="9"/>
      <c r="C342" s="9"/>
      <c r="D342" s="9"/>
    </row>
    <row r="343" spans="1:4" ht="12.75">
      <c r="A343" s="1">
        <v>1711</v>
      </c>
      <c r="B343" s="9"/>
      <c r="C343" s="9"/>
      <c r="D343" s="9"/>
    </row>
    <row r="344" spans="1:4" ht="12.75">
      <c r="A344" s="1">
        <v>1712</v>
      </c>
      <c r="B344" s="9"/>
      <c r="C344" s="9"/>
      <c r="D344" s="9"/>
    </row>
    <row r="345" spans="1:4" ht="12.75">
      <c r="A345" s="1">
        <v>1713</v>
      </c>
      <c r="B345" s="9"/>
      <c r="C345" s="9"/>
      <c r="D345" s="9"/>
    </row>
    <row r="346" spans="1:4" ht="12.75">
      <c r="A346" s="1">
        <v>1714</v>
      </c>
      <c r="B346" s="9"/>
      <c r="C346" s="9"/>
      <c r="D346" s="9"/>
    </row>
    <row r="347" spans="1:4" ht="12.75">
      <c r="A347" s="1">
        <v>1715</v>
      </c>
      <c r="B347" s="9"/>
      <c r="C347" s="9"/>
      <c r="D347" s="9"/>
    </row>
    <row r="348" spans="1:4" ht="12.75">
      <c r="A348" s="1">
        <v>1716</v>
      </c>
      <c r="B348" s="9"/>
      <c r="C348" s="9"/>
      <c r="D348" s="9"/>
    </row>
    <row r="349" spans="1:4" ht="12.75">
      <c r="A349" s="1">
        <v>1717</v>
      </c>
      <c r="B349" s="9"/>
      <c r="C349" s="9"/>
      <c r="D349" s="9"/>
    </row>
    <row r="350" spans="1:4" ht="12.75">
      <c r="A350" s="1">
        <v>1718</v>
      </c>
      <c r="B350" s="9"/>
      <c r="C350" s="9"/>
      <c r="D350" s="9">
        <v>2960</v>
      </c>
    </row>
    <row r="351" spans="1:4" ht="12.75">
      <c r="A351" s="1">
        <v>1719</v>
      </c>
      <c r="B351" s="9"/>
      <c r="C351" s="9"/>
      <c r="D351" s="9"/>
    </row>
    <row r="352" spans="1:4" ht="12.75">
      <c r="A352" s="1">
        <v>1720</v>
      </c>
      <c r="B352" s="9"/>
      <c r="C352" s="9"/>
      <c r="D352" s="9"/>
    </row>
    <row r="353" spans="1:4" ht="12.75">
      <c r="A353" s="1"/>
      <c r="B353" s="9"/>
      <c r="C353" s="9"/>
      <c r="D353" s="9"/>
    </row>
    <row r="354" spans="1:4" ht="12.75">
      <c r="A354" s="1"/>
      <c r="B354" s="9"/>
      <c r="C354" s="9"/>
      <c r="D354" s="9"/>
    </row>
    <row r="355" spans="1:4" ht="12.75">
      <c r="A355" s="1"/>
      <c r="B355" s="9"/>
      <c r="C355" s="9"/>
      <c r="D355" s="9"/>
    </row>
    <row r="356" spans="1:4" ht="12.75">
      <c r="A356" s="1"/>
      <c r="B356" s="9"/>
      <c r="C356" s="9"/>
      <c r="D356" s="9"/>
    </row>
    <row r="357" spans="1:4" ht="12.75">
      <c r="A357" s="1"/>
      <c r="B357" s="9"/>
      <c r="C357" s="9"/>
      <c r="D357" s="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8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0.140625" style="0" customWidth="1"/>
    <col min="2" max="2" width="18.00390625" style="0" customWidth="1"/>
    <col min="3" max="3" width="12.8515625" style="0" customWidth="1"/>
    <col min="4" max="4" width="13.28125" style="0" customWidth="1"/>
    <col min="5" max="5" width="9.7109375" style="0" customWidth="1"/>
  </cols>
  <sheetData>
    <row r="1" ht="12.75">
      <c r="C1" s="8" t="s">
        <v>145</v>
      </c>
    </row>
    <row r="2" ht="12.75">
      <c r="C2" s="8" t="s">
        <v>120</v>
      </c>
    </row>
    <row r="3" ht="12.75">
      <c r="C3" s="9"/>
    </row>
    <row r="4" ht="12.75">
      <c r="C4" s="8" t="s">
        <v>150</v>
      </c>
    </row>
    <row r="5" ht="12.75">
      <c r="C5" s="9"/>
    </row>
    <row r="6" ht="12.75">
      <c r="C6" s="9"/>
    </row>
    <row r="7" spans="1:4" ht="12.75">
      <c r="A7" s="1" t="s">
        <v>210</v>
      </c>
      <c r="B7" s="8" t="s">
        <v>89</v>
      </c>
      <c r="C7" s="8" t="s">
        <v>179</v>
      </c>
      <c r="D7" s="8" t="s">
        <v>89</v>
      </c>
    </row>
    <row r="8" spans="1:4" ht="12.75">
      <c r="A8" s="1"/>
      <c r="B8" s="8" t="s">
        <v>178</v>
      </c>
      <c r="C8" s="8" t="s">
        <v>175</v>
      </c>
      <c r="D8" s="8" t="s">
        <v>71</v>
      </c>
    </row>
    <row r="9" spans="1:4" ht="12.75">
      <c r="A9" s="1"/>
      <c r="B9" s="8" t="s">
        <v>19</v>
      </c>
      <c r="C9" s="8" t="s">
        <v>69</v>
      </c>
      <c r="D9" s="8" t="s">
        <v>126</v>
      </c>
    </row>
    <row r="10" spans="1:4" ht="12.75">
      <c r="A10" s="1"/>
      <c r="B10" s="9"/>
      <c r="C10" s="8" t="s">
        <v>4</v>
      </c>
      <c r="D10" s="8" t="s">
        <v>179</v>
      </c>
    </row>
    <row r="11" spans="1:4" ht="12.75">
      <c r="A11" s="1"/>
      <c r="B11" s="9"/>
      <c r="C11" s="9"/>
      <c r="D11" s="9"/>
    </row>
    <row r="12" spans="1:3" ht="12.75">
      <c r="A12" s="1" t="s">
        <v>0</v>
      </c>
      <c r="B12" s="9">
        <v>44</v>
      </c>
      <c r="C12" s="9">
        <v>1320</v>
      </c>
    </row>
    <row r="13" spans="1:3" ht="12.75">
      <c r="A13" s="1" t="s">
        <v>3</v>
      </c>
      <c r="B13" s="9">
        <v>29.6</v>
      </c>
      <c r="C13" s="9">
        <v>888</v>
      </c>
    </row>
    <row r="14" spans="1:3" ht="12.75">
      <c r="A14" s="1" t="s">
        <v>23</v>
      </c>
      <c r="B14" s="9">
        <v>37.6</v>
      </c>
      <c r="C14" s="9">
        <v>1128</v>
      </c>
    </row>
    <row r="15" spans="1:3" ht="12.75">
      <c r="A15" s="1" t="s">
        <v>24</v>
      </c>
      <c r="B15" s="9">
        <v>39.2</v>
      </c>
      <c r="C15" s="9">
        <v>1176</v>
      </c>
    </row>
    <row r="16" spans="1:3" ht="12.75">
      <c r="A16" s="1" t="s">
        <v>25</v>
      </c>
      <c r="B16" s="9">
        <v>50</v>
      </c>
      <c r="C16" s="9">
        <v>1500</v>
      </c>
    </row>
    <row r="17" spans="1:3" ht="12.75">
      <c r="A17" s="1" t="s">
        <v>26</v>
      </c>
      <c r="B17" s="9">
        <v>54.8</v>
      </c>
      <c r="C17" s="9">
        <v>1644</v>
      </c>
    </row>
    <row r="18" spans="1:3" ht="12.75">
      <c r="A18" s="1" t="s">
        <v>27</v>
      </c>
      <c r="B18" s="9">
        <v>78</v>
      </c>
      <c r="C18" s="9">
        <v>2340</v>
      </c>
    </row>
    <row r="19" spans="1:3" ht="12.75">
      <c r="A19" s="1" t="s">
        <v>28</v>
      </c>
      <c r="B19" s="9">
        <v>85.6</v>
      </c>
      <c r="C19" s="9">
        <v>2568</v>
      </c>
    </row>
    <row r="20" spans="1:3" ht="12.75">
      <c r="A20" s="1" t="s">
        <v>10</v>
      </c>
      <c r="B20" s="9">
        <v>117.6</v>
      </c>
      <c r="C20" s="9">
        <v>3528</v>
      </c>
    </row>
    <row r="21" spans="1:3" ht="12.75">
      <c r="A21" s="1" t="s">
        <v>29</v>
      </c>
      <c r="B21" s="9">
        <v>152.8</v>
      </c>
      <c r="C21" s="9">
        <v>4584</v>
      </c>
    </row>
    <row r="22" spans="1:3" ht="12.75">
      <c r="A22" s="1" t="s">
        <v>30</v>
      </c>
      <c r="B22" s="9">
        <v>165.8</v>
      </c>
      <c r="C22" s="9">
        <v>4974</v>
      </c>
    </row>
    <row r="23" spans="1:3" ht="12.75">
      <c r="A23" s="1" t="s">
        <v>36</v>
      </c>
      <c r="B23" s="9">
        <v>172</v>
      </c>
      <c r="C23" s="9">
        <v>5160</v>
      </c>
    </row>
    <row r="24" spans="1:3" ht="12.75">
      <c r="A24" s="1" t="s">
        <v>37</v>
      </c>
      <c r="B24" s="9">
        <v>176</v>
      </c>
      <c r="C24" s="9">
        <v>5280</v>
      </c>
    </row>
    <row r="25" spans="1:3" ht="12.75">
      <c r="A25" s="1" t="s">
        <v>38</v>
      </c>
      <c r="B25" s="9">
        <v>180</v>
      </c>
      <c r="C25" s="9">
        <v>5400</v>
      </c>
    </row>
    <row r="26" spans="1:3" ht="12.75">
      <c r="A26" s="1" t="s">
        <v>39</v>
      </c>
      <c r="B26" s="9">
        <v>278</v>
      </c>
      <c r="C26" s="9">
        <v>8340</v>
      </c>
    </row>
    <row r="27" spans="1:3" ht="12.75">
      <c r="A27" s="1" t="s">
        <v>40</v>
      </c>
      <c r="B27" s="9">
        <v>345.6</v>
      </c>
      <c r="C27" s="9">
        <v>10368</v>
      </c>
    </row>
    <row r="28" spans="1:3" ht="12.75">
      <c r="A28" s="1" t="s">
        <v>41</v>
      </c>
      <c r="B28" s="9">
        <v>388</v>
      </c>
      <c r="C28" s="9">
        <v>11640</v>
      </c>
    </row>
    <row r="29" spans="1:3" ht="12.75">
      <c r="A29" s="1" t="s">
        <v>42</v>
      </c>
      <c r="B29" s="9">
        <v>404</v>
      </c>
      <c r="C29" s="9">
        <v>12120</v>
      </c>
    </row>
    <row r="30" spans="1:3" ht="12.75">
      <c r="A30" s="1" t="s">
        <v>43</v>
      </c>
      <c r="B30" s="9">
        <v>435.2</v>
      </c>
      <c r="C30" s="9">
        <v>13056</v>
      </c>
    </row>
    <row r="31" spans="1:3" ht="12.75">
      <c r="A31" s="1" t="s">
        <v>44</v>
      </c>
      <c r="B31" s="9">
        <v>464</v>
      </c>
      <c r="C31" s="9">
        <v>13920</v>
      </c>
    </row>
    <row r="32" spans="1:3" ht="12.75">
      <c r="A32" s="1" t="s">
        <v>45</v>
      </c>
      <c r="B32" s="9">
        <v>424</v>
      </c>
      <c r="C32" s="9">
        <v>12720</v>
      </c>
    </row>
    <row r="33" spans="1:3" ht="12.75">
      <c r="A33" s="1" t="s">
        <v>46</v>
      </c>
      <c r="B33" s="9">
        <v>455</v>
      </c>
      <c r="C33" s="9">
        <v>13650</v>
      </c>
    </row>
    <row r="34" spans="1:3" ht="12.75">
      <c r="A34" s="1" t="s">
        <v>47</v>
      </c>
      <c r="B34" s="9">
        <v>488.7</v>
      </c>
      <c r="C34" s="9">
        <v>14661</v>
      </c>
    </row>
    <row r="35" spans="1:3" ht="12.75">
      <c r="A35" s="1" t="s">
        <v>48</v>
      </c>
      <c r="B35" s="9">
        <v>399.95</v>
      </c>
      <c r="C35" s="9">
        <v>11998.5</v>
      </c>
    </row>
    <row r="36" spans="1:3" ht="12.75">
      <c r="A36" s="1" t="s">
        <v>49</v>
      </c>
      <c r="B36" s="9">
        <v>424</v>
      </c>
      <c r="C36" s="9">
        <v>12720</v>
      </c>
    </row>
    <row r="37" spans="1:3" ht="12.75">
      <c r="A37" s="1" t="s">
        <v>50</v>
      </c>
      <c r="B37" s="9">
        <v>588</v>
      </c>
      <c r="C37" s="9">
        <v>17640</v>
      </c>
    </row>
    <row r="38" spans="1:3" ht="12.75">
      <c r="A38" s="1" t="s">
        <v>51</v>
      </c>
      <c r="B38" s="9">
        <v>667.2</v>
      </c>
      <c r="C38" s="9">
        <v>20016</v>
      </c>
    </row>
    <row r="39" spans="1:3" ht="12.75">
      <c r="A39" s="1" t="s">
        <v>52</v>
      </c>
      <c r="B39" s="9">
        <v>757.6</v>
      </c>
      <c r="C39" s="9">
        <v>22728</v>
      </c>
    </row>
    <row r="40" spans="1:3" ht="12.75">
      <c r="A40" s="1" t="s">
        <v>53</v>
      </c>
      <c r="B40" s="9">
        <v>980</v>
      </c>
      <c r="C40" s="9">
        <v>29400</v>
      </c>
    </row>
    <row r="41" spans="1:3" ht="12.75">
      <c r="A41" s="1" t="s">
        <v>54</v>
      </c>
      <c r="B41" s="9">
        <v>1071.6</v>
      </c>
      <c r="C41" s="9">
        <v>32148</v>
      </c>
    </row>
    <row r="42" spans="1:4" ht="12.75">
      <c r="A42" s="1" t="s">
        <v>55</v>
      </c>
      <c r="B42" s="9">
        <v>1163.2</v>
      </c>
      <c r="C42" s="9">
        <v>34896</v>
      </c>
      <c r="D42" s="9">
        <v>31583.437962962966</v>
      </c>
    </row>
    <row r="43" spans="1:4" ht="12.75">
      <c r="A43" s="1" t="s">
        <v>56</v>
      </c>
      <c r="B43" s="9">
        <v>1452.8</v>
      </c>
      <c r="C43" s="9">
        <v>43584</v>
      </c>
      <c r="D43" s="9">
        <v>41184.5</v>
      </c>
    </row>
    <row r="44" spans="1:4" ht="12.75">
      <c r="A44" s="1" t="s">
        <v>57</v>
      </c>
      <c r="B44" s="9">
        <v>1439.2</v>
      </c>
      <c r="C44" s="9">
        <v>43176</v>
      </c>
      <c r="D44" s="9">
        <v>42761.4</v>
      </c>
    </row>
    <row r="45" spans="1:4" ht="12.75">
      <c r="A45" s="1" t="s">
        <v>58</v>
      </c>
      <c r="B45" s="9">
        <v>1580.8</v>
      </c>
      <c r="C45" s="9">
        <v>47424</v>
      </c>
      <c r="D45" s="9">
        <v>44547.6</v>
      </c>
    </row>
    <row r="46" spans="1:4" ht="12.75">
      <c r="A46" s="1" t="s">
        <v>59</v>
      </c>
      <c r="B46" s="9">
        <v>1634.8</v>
      </c>
      <c r="C46" s="9">
        <v>49044</v>
      </c>
      <c r="D46" s="9">
        <v>45453.4</v>
      </c>
    </row>
    <row r="47" spans="1:4" ht="12.75">
      <c r="A47" s="1" t="s">
        <v>90</v>
      </c>
      <c r="B47" s="9">
        <v>2228.8</v>
      </c>
      <c r="C47" s="9">
        <v>66864</v>
      </c>
      <c r="D47" s="9">
        <v>57387.4</v>
      </c>
    </row>
    <row r="48" spans="1:4" ht="12.75">
      <c r="A48" s="1" t="s">
        <v>91</v>
      </c>
      <c r="B48" s="9">
        <v>2472.4</v>
      </c>
      <c r="C48" s="9">
        <v>74172</v>
      </c>
      <c r="D48" s="9">
        <v>67026.2</v>
      </c>
    </row>
    <row r="49" spans="1:4" ht="12.75">
      <c r="A49" s="1" t="s">
        <v>92</v>
      </c>
      <c r="B49" s="9">
        <v>2946.4</v>
      </c>
      <c r="C49" s="9">
        <v>88392</v>
      </c>
      <c r="D49" s="9">
        <v>89699.6</v>
      </c>
    </row>
    <row r="50" spans="1:4" ht="12.75">
      <c r="A50" s="1" t="s">
        <v>93</v>
      </c>
      <c r="B50" s="9">
        <v>2987.2</v>
      </c>
      <c r="C50" s="9">
        <v>89616</v>
      </c>
      <c r="D50" s="9">
        <v>93057.2</v>
      </c>
    </row>
    <row r="51" spans="1:4" ht="12.75">
      <c r="A51" s="1" t="s">
        <v>94</v>
      </c>
      <c r="B51" s="9">
        <v>2716</v>
      </c>
      <c r="C51" s="9">
        <v>81480</v>
      </c>
      <c r="D51" s="9">
        <v>82772.4</v>
      </c>
    </row>
    <row r="52" spans="1:4" ht="12.75">
      <c r="A52" s="1" t="s">
        <v>95</v>
      </c>
      <c r="B52" s="9">
        <v>2224</v>
      </c>
      <c r="C52" s="9">
        <v>66720</v>
      </c>
      <c r="D52" s="9">
        <v>81550.5</v>
      </c>
    </row>
    <row r="53" spans="1:4" ht="12.75">
      <c r="A53" s="1" t="s">
        <v>96</v>
      </c>
      <c r="B53" s="9">
        <v>384</v>
      </c>
      <c r="C53" s="9">
        <v>11520</v>
      </c>
      <c r="D53" s="9">
        <v>16961.2</v>
      </c>
    </row>
    <row r="54" spans="1:4" ht="12.75">
      <c r="A54" s="1" t="s">
        <v>97</v>
      </c>
      <c r="B54" s="9">
        <v>494</v>
      </c>
      <c r="C54" s="9">
        <v>14820</v>
      </c>
      <c r="D54" s="9">
        <v>12127.8</v>
      </c>
    </row>
    <row r="55" spans="1:4" ht="12.75">
      <c r="A55" s="1" t="s">
        <v>98</v>
      </c>
      <c r="B55" s="9">
        <v>724</v>
      </c>
      <c r="C55" s="9">
        <v>21720</v>
      </c>
      <c r="D55" s="9">
        <v>20039.7</v>
      </c>
    </row>
    <row r="56" spans="1:4" ht="12.75">
      <c r="A56" s="1" t="s">
        <v>99</v>
      </c>
      <c r="B56" s="9">
        <v>998.4</v>
      </c>
      <c r="C56" s="9">
        <v>29952</v>
      </c>
      <c r="D56" s="9">
        <v>22206.2</v>
      </c>
    </row>
    <row r="57" spans="1:4" ht="12.75">
      <c r="A57" s="1" t="s">
        <v>100</v>
      </c>
      <c r="B57" s="9">
        <v>1017.6</v>
      </c>
      <c r="C57" s="9">
        <v>30528</v>
      </c>
      <c r="D57" s="9">
        <v>25006.8</v>
      </c>
    </row>
    <row r="58" spans="1:4" ht="12.75">
      <c r="A58" s="1" t="s">
        <v>101</v>
      </c>
      <c r="B58" s="9">
        <v>1387.2</v>
      </c>
      <c r="C58" s="9">
        <v>41616</v>
      </c>
      <c r="D58" s="9">
        <v>32765.6</v>
      </c>
    </row>
    <row r="59" spans="1:4" ht="12.75">
      <c r="A59" s="1" t="s">
        <v>102</v>
      </c>
      <c r="B59" s="9">
        <v>1766.4</v>
      </c>
      <c r="C59" s="9">
        <v>52992</v>
      </c>
      <c r="D59" s="9">
        <v>43814.6</v>
      </c>
    </row>
    <row r="60" spans="1:4" ht="12.75">
      <c r="A60" s="1" t="s">
        <v>103</v>
      </c>
      <c r="B60" s="9">
        <v>1426.4</v>
      </c>
      <c r="C60" s="9">
        <v>42792</v>
      </c>
      <c r="D60" s="9">
        <v>50671.6</v>
      </c>
    </row>
    <row r="61" spans="1:4" ht="12.75">
      <c r="A61" s="1" t="s">
        <v>104</v>
      </c>
      <c r="B61" s="9">
        <v>1467.4</v>
      </c>
      <c r="C61" s="9">
        <v>44022</v>
      </c>
      <c r="D61" s="9">
        <v>51234.9</v>
      </c>
    </row>
    <row r="62" spans="1:4" ht="12.75">
      <c r="A62" s="1" t="s">
        <v>105</v>
      </c>
      <c r="B62" s="9">
        <v>1564.9</v>
      </c>
      <c r="C62" s="9">
        <v>46947</v>
      </c>
      <c r="D62" s="9">
        <v>54767</v>
      </c>
    </row>
    <row r="63" spans="1:4" ht="12.75">
      <c r="A63" s="1" t="s">
        <v>106</v>
      </c>
      <c r="B63" s="9">
        <v>1808.4</v>
      </c>
      <c r="C63" s="9">
        <v>54252</v>
      </c>
      <c r="D63" s="9">
        <v>52143.4</v>
      </c>
    </row>
    <row r="64" spans="1:4" ht="12.75">
      <c r="A64" s="1" t="s">
        <v>107</v>
      </c>
      <c r="B64" s="9">
        <v>2014.4</v>
      </c>
      <c r="C64" s="9">
        <v>60432</v>
      </c>
      <c r="D64" s="9">
        <v>50078</v>
      </c>
    </row>
    <row r="65" spans="1:4" ht="12.75">
      <c r="A65" s="1" t="s">
        <v>108</v>
      </c>
      <c r="B65" s="9">
        <v>936.9</v>
      </c>
      <c r="C65" s="9">
        <v>28107</v>
      </c>
      <c r="D65" s="9">
        <v>39769.6</v>
      </c>
    </row>
    <row r="66" spans="1:4" ht="12.75">
      <c r="A66" s="1" t="s">
        <v>109</v>
      </c>
      <c r="B66" s="9">
        <v>553.42</v>
      </c>
      <c r="C66" s="9">
        <v>16602.6</v>
      </c>
      <c r="D66" s="9">
        <v>8204.4</v>
      </c>
    </row>
    <row r="67" spans="1:4" ht="12.75">
      <c r="A67" s="1" t="s">
        <v>110</v>
      </c>
      <c r="B67" s="9">
        <v>583.4</v>
      </c>
      <c r="C67" s="9">
        <v>17502</v>
      </c>
      <c r="D67" s="9">
        <v>11239.4</v>
      </c>
    </row>
    <row r="68" spans="1:4" ht="12.75">
      <c r="A68" s="1" t="s">
        <v>111</v>
      </c>
      <c r="B68" s="9">
        <v>530</v>
      </c>
      <c r="C68" s="9">
        <v>15900</v>
      </c>
      <c r="D68" s="9">
        <v>15951.45</v>
      </c>
    </row>
    <row r="69" spans="1:4" ht="12.75">
      <c r="A69" s="1" t="s">
        <v>112</v>
      </c>
      <c r="B69" s="9">
        <v>720</v>
      </c>
      <c r="C69" s="9">
        <v>21600</v>
      </c>
      <c r="D69" s="9">
        <v>13895.4</v>
      </c>
    </row>
    <row r="70" spans="1:4" ht="12.75">
      <c r="A70" s="1" t="s">
        <v>113</v>
      </c>
      <c r="B70" s="9">
        <v>462</v>
      </c>
      <c r="C70" s="9">
        <v>13860</v>
      </c>
      <c r="D70" s="9">
        <v>10744.2</v>
      </c>
    </row>
    <row r="71" spans="1:4" ht="12.75">
      <c r="A71" s="1" t="s">
        <v>114</v>
      </c>
      <c r="B71" s="9">
        <v>329</v>
      </c>
      <c r="C71" s="9">
        <v>9870</v>
      </c>
      <c r="D71" s="9">
        <v>10512.3</v>
      </c>
    </row>
    <row r="72" spans="1:4" ht="12.75">
      <c r="A72" s="1" t="s">
        <v>115</v>
      </c>
      <c r="B72" s="9"/>
      <c r="C72" s="9"/>
      <c r="D72" s="9">
        <v>3924.2</v>
      </c>
    </row>
    <row r="73" spans="1:4" ht="12.75">
      <c r="A73" s="1" t="s">
        <v>116</v>
      </c>
      <c r="B73" s="9"/>
      <c r="C73" s="9"/>
      <c r="D73" s="9">
        <v>5017</v>
      </c>
    </row>
    <row r="74" spans="1:4" ht="12.75">
      <c r="A74" s="1" t="s">
        <v>117</v>
      </c>
      <c r="B74" s="9"/>
      <c r="C74" s="9"/>
      <c r="D74" s="9">
        <v>4210.9</v>
      </c>
    </row>
    <row r="75" spans="1:4" ht="12.75">
      <c r="A75" s="1" t="s">
        <v>118</v>
      </c>
      <c r="B75" s="9"/>
      <c r="C75" s="9"/>
      <c r="D75" s="9">
        <v>2786</v>
      </c>
    </row>
    <row r="76" spans="1:4" ht="12.75">
      <c r="A76" s="1" t="s">
        <v>119</v>
      </c>
      <c r="B76" s="9"/>
      <c r="C76" s="9"/>
      <c r="D76" s="9">
        <v>1923.275</v>
      </c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H8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10.140625" style="0" customWidth="1"/>
    <col min="2" max="2" width="20.140625" style="0" customWidth="1"/>
    <col min="3" max="3" width="12.8515625" style="0" customWidth="1"/>
    <col min="4" max="4" width="13.28125" style="0" customWidth="1"/>
    <col min="5" max="5" width="10.00390625" style="0" customWidth="1"/>
    <col min="6" max="6" width="9.57421875" style="0" customWidth="1"/>
  </cols>
  <sheetData>
    <row r="1" spans="2:8" ht="12.75">
      <c r="B1" s="5"/>
      <c r="C1" s="5" t="s">
        <v>121</v>
      </c>
      <c r="D1" s="5"/>
      <c r="E1" s="5"/>
      <c r="F1" s="5"/>
      <c r="G1" s="5"/>
      <c r="H1" s="5"/>
    </row>
    <row r="2" spans="3:8" ht="12.75">
      <c r="C2" s="5" t="s">
        <v>153</v>
      </c>
      <c r="D2" s="5"/>
      <c r="E2" s="5"/>
      <c r="F2" s="5"/>
      <c r="G2" s="5"/>
      <c r="H2" s="5"/>
    </row>
    <row r="4" spans="1:6" ht="12.75">
      <c r="A4" s="1" t="s">
        <v>210</v>
      </c>
      <c r="B4" s="8" t="s">
        <v>89</v>
      </c>
      <c r="C4" s="8" t="s">
        <v>179</v>
      </c>
      <c r="D4" s="8" t="s">
        <v>89</v>
      </c>
      <c r="E4" s="5" t="s">
        <v>154</v>
      </c>
      <c r="F4" s="5" t="s">
        <v>154</v>
      </c>
    </row>
    <row r="5" spans="1:6" ht="12.75">
      <c r="A5" s="1"/>
      <c r="B5" s="8" t="s">
        <v>178</v>
      </c>
      <c r="C5" s="8" t="s">
        <v>175</v>
      </c>
      <c r="D5" s="8" t="s">
        <v>71</v>
      </c>
      <c r="E5" s="5" t="s">
        <v>207</v>
      </c>
      <c r="F5" s="5" t="s">
        <v>172</v>
      </c>
    </row>
    <row r="6" spans="1:6" ht="12.75">
      <c r="A6" s="1"/>
      <c r="B6" s="8" t="s">
        <v>19</v>
      </c>
      <c r="C6" s="8" t="s">
        <v>69</v>
      </c>
      <c r="D6" s="8" t="s">
        <v>126</v>
      </c>
      <c r="E6" s="5" t="s">
        <v>147</v>
      </c>
      <c r="F6" s="5" t="s">
        <v>170</v>
      </c>
    </row>
    <row r="7" spans="1:6" ht="12.75">
      <c r="A7" s="1"/>
      <c r="B7" s="9"/>
      <c r="C7" s="8" t="s">
        <v>4</v>
      </c>
      <c r="D7" s="8" t="s">
        <v>179</v>
      </c>
      <c r="E7" s="5"/>
      <c r="F7" s="5" t="s">
        <v>152</v>
      </c>
    </row>
    <row r="9" spans="1:3" ht="12.75">
      <c r="A9" s="1" t="s">
        <v>0</v>
      </c>
      <c r="B9" s="9">
        <v>44</v>
      </c>
      <c r="C9" s="9">
        <v>1320</v>
      </c>
    </row>
    <row r="10" spans="1:3" ht="12.75">
      <c r="A10" s="1"/>
      <c r="B10" s="9"/>
      <c r="C10" s="9"/>
    </row>
    <row r="11" spans="1:3" ht="12.75">
      <c r="A11" s="1" t="s">
        <v>3</v>
      </c>
      <c r="B11" s="9">
        <v>29.6</v>
      </c>
      <c r="C11" s="9">
        <v>888</v>
      </c>
    </row>
    <row r="12" spans="1:3" ht="12.75">
      <c r="A12" s="1"/>
      <c r="B12" s="9"/>
      <c r="C12" s="9"/>
    </row>
    <row r="13" spans="1:3" ht="12.75">
      <c r="A13" s="1" t="s">
        <v>23</v>
      </c>
      <c r="B13" s="9">
        <v>37.6</v>
      </c>
      <c r="C13" s="9">
        <v>1128</v>
      </c>
    </row>
    <row r="14" spans="1:3" ht="12.75">
      <c r="A14" s="1"/>
      <c r="B14" s="9"/>
      <c r="C14" s="9"/>
    </row>
    <row r="15" spans="1:3" ht="12.75">
      <c r="A15" s="1" t="s">
        <v>24</v>
      </c>
      <c r="B15" s="9">
        <v>39.2</v>
      </c>
      <c r="C15" s="9">
        <v>1176</v>
      </c>
    </row>
    <row r="16" spans="1:3" ht="12.75">
      <c r="A16" s="1"/>
      <c r="B16" s="9"/>
      <c r="C16" s="9"/>
    </row>
    <row r="17" spans="1:3" ht="12.75">
      <c r="A17" s="1" t="s">
        <v>25</v>
      </c>
      <c r="B17" s="9">
        <v>50</v>
      </c>
      <c r="C17" s="9">
        <v>1500</v>
      </c>
    </row>
    <row r="18" spans="1:3" ht="12.75">
      <c r="A18" s="1"/>
      <c r="B18" s="9"/>
      <c r="C18" s="9"/>
    </row>
    <row r="19" spans="1:3" ht="12.75">
      <c r="A19" s="1" t="s">
        <v>26</v>
      </c>
      <c r="B19" s="9">
        <v>54.8</v>
      </c>
      <c r="C19" s="9">
        <v>1644</v>
      </c>
    </row>
    <row r="20" spans="1:3" ht="12.75">
      <c r="A20" s="1"/>
      <c r="B20" s="9"/>
      <c r="C20" s="9"/>
    </row>
    <row r="21" spans="1:3" ht="12.75">
      <c r="A21" s="1" t="s">
        <v>27</v>
      </c>
      <c r="B21" s="9">
        <v>78</v>
      </c>
      <c r="C21" s="9">
        <v>2340</v>
      </c>
    </row>
    <row r="22" spans="1:3" ht="12.75">
      <c r="A22" s="1"/>
      <c r="B22" s="9"/>
      <c r="C22" s="9"/>
    </row>
    <row r="23" spans="1:3" ht="12.75">
      <c r="A23" s="1" t="s">
        <v>28</v>
      </c>
      <c r="B23" s="9">
        <v>85.6</v>
      </c>
      <c r="C23" s="9">
        <v>2568</v>
      </c>
    </row>
    <row r="24" spans="1:3" ht="12.75">
      <c r="A24" s="1"/>
      <c r="B24" s="9"/>
      <c r="C24" s="9"/>
    </row>
    <row r="25" spans="1:3" ht="12.75">
      <c r="A25" s="1" t="s">
        <v>10</v>
      </c>
      <c r="B25" s="9">
        <v>117.6</v>
      </c>
      <c r="C25" s="9">
        <v>3528</v>
      </c>
    </row>
    <row r="26" spans="1:3" ht="12.75">
      <c r="A26" s="1"/>
      <c r="B26" s="9"/>
      <c r="C26" s="9"/>
    </row>
    <row r="27" spans="1:3" ht="12.75">
      <c r="A27" s="1" t="s">
        <v>29</v>
      </c>
      <c r="B27" s="9">
        <v>152.8</v>
      </c>
      <c r="C27" s="9">
        <v>4584</v>
      </c>
    </row>
    <row r="28" spans="1:3" ht="12.75">
      <c r="A28" s="1"/>
      <c r="B28" s="9"/>
      <c r="C28" s="9"/>
    </row>
    <row r="29" spans="1:3" ht="12.75">
      <c r="A29" s="1" t="s">
        <v>30</v>
      </c>
      <c r="B29" s="9">
        <v>165.8</v>
      </c>
      <c r="C29" s="9">
        <v>4974</v>
      </c>
    </row>
    <row r="30" spans="1:3" ht="12.75">
      <c r="A30" s="1"/>
      <c r="B30" s="9"/>
      <c r="C30" s="9"/>
    </row>
    <row r="31" spans="1:3" ht="12.75">
      <c r="A31" s="1" t="s">
        <v>36</v>
      </c>
      <c r="B31" s="9">
        <v>172</v>
      </c>
      <c r="C31" s="9">
        <v>5160</v>
      </c>
    </row>
    <row r="32" spans="1:3" ht="12.75">
      <c r="A32" s="1"/>
      <c r="B32" s="9"/>
      <c r="C32" s="9"/>
    </row>
    <row r="33" spans="1:3" ht="12.75">
      <c r="A33" s="1" t="s">
        <v>37</v>
      </c>
      <c r="B33" s="9">
        <v>176</v>
      </c>
      <c r="C33" s="9">
        <v>5280</v>
      </c>
    </row>
    <row r="34" spans="1:3" ht="12.75">
      <c r="A34" s="1"/>
      <c r="B34" s="9"/>
      <c r="C34" s="9"/>
    </row>
    <row r="35" spans="1:3" ht="12.75">
      <c r="A35" s="1" t="s">
        <v>38</v>
      </c>
      <c r="B35" s="9">
        <v>180</v>
      </c>
      <c r="C35" s="9">
        <v>5400</v>
      </c>
    </row>
    <row r="36" spans="1:3" ht="12.75">
      <c r="A36" s="1"/>
      <c r="B36" s="9"/>
      <c r="C36" s="9"/>
    </row>
    <row r="37" spans="1:5" ht="12.75">
      <c r="A37" s="1" t="s">
        <v>39</v>
      </c>
      <c r="B37" s="9">
        <v>278</v>
      </c>
      <c r="C37" s="9">
        <v>8340</v>
      </c>
      <c r="E37" s="10">
        <v>171393</v>
      </c>
    </row>
    <row r="38" spans="1:5" ht="12.75">
      <c r="A38" s="1"/>
      <c r="B38" s="9"/>
      <c r="C38" s="9"/>
      <c r="E38" s="10"/>
    </row>
    <row r="39" spans="1:6" ht="12.75">
      <c r="A39" s="1" t="s">
        <v>40</v>
      </c>
      <c r="B39" s="9">
        <v>345.6</v>
      </c>
      <c r="C39" s="9">
        <v>10368</v>
      </c>
      <c r="E39" s="10">
        <v>288911.4</v>
      </c>
      <c r="F39" s="10"/>
    </row>
    <row r="40" spans="1:6" ht="12.75">
      <c r="A40" s="1"/>
      <c r="B40" s="9"/>
      <c r="C40" s="9"/>
      <c r="E40" s="10"/>
      <c r="F40" s="10"/>
    </row>
    <row r="41" spans="1:5" ht="12.75">
      <c r="A41" s="1" t="s">
        <v>41</v>
      </c>
      <c r="B41" s="9">
        <v>388</v>
      </c>
      <c r="C41" s="9">
        <v>11640</v>
      </c>
      <c r="E41" s="10">
        <v>308069.8</v>
      </c>
    </row>
    <row r="42" spans="1:5" ht="12.75">
      <c r="A42" s="1"/>
      <c r="B42" s="9"/>
      <c r="C42" s="9"/>
      <c r="E42" s="10"/>
    </row>
    <row r="43" spans="1:5" ht="12.75">
      <c r="A43" s="1" t="s">
        <v>42</v>
      </c>
      <c r="B43" s="9">
        <v>404</v>
      </c>
      <c r="C43" s="9">
        <v>12120</v>
      </c>
      <c r="E43" s="10">
        <v>297906</v>
      </c>
    </row>
    <row r="44" spans="1:5" ht="12.75">
      <c r="A44" s="1"/>
      <c r="B44" s="9"/>
      <c r="C44" s="9"/>
      <c r="E44" s="10"/>
    </row>
    <row r="45" spans="1:6" ht="12.75">
      <c r="A45" s="1" t="s">
        <v>43</v>
      </c>
      <c r="B45" s="9">
        <v>435.2</v>
      </c>
      <c r="C45" s="9">
        <v>13056</v>
      </c>
      <c r="E45" s="10">
        <v>286951.5</v>
      </c>
      <c r="F45" s="10">
        <v>14745</v>
      </c>
    </row>
    <row r="46" spans="1:6" ht="12.75">
      <c r="A46" s="1"/>
      <c r="B46" s="9"/>
      <c r="C46" s="9"/>
      <c r="E46" s="10"/>
      <c r="F46" s="10"/>
    </row>
    <row r="47" spans="1:6" ht="12.75">
      <c r="A47" s="1" t="s">
        <v>44</v>
      </c>
      <c r="B47" s="9">
        <v>464</v>
      </c>
      <c r="C47" s="9">
        <v>13920</v>
      </c>
      <c r="E47" s="10">
        <v>342359.9</v>
      </c>
      <c r="F47" s="10">
        <v>16555.5</v>
      </c>
    </row>
    <row r="48" spans="1:6" ht="12.75">
      <c r="A48" s="1"/>
      <c r="B48" s="9"/>
      <c r="C48" s="9"/>
      <c r="E48" s="10"/>
      <c r="F48" s="10"/>
    </row>
    <row r="49" spans="1:6" ht="12.75">
      <c r="A49" s="1" t="s">
        <v>45</v>
      </c>
      <c r="B49" s="9">
        <v>424</v>
      </c>
      <c r="C49" s="9">
        <v>12720</v>
      </c>
      <c r="E49" s="10">
        <v>409500.12</v>
      </c>
      <c r="F49" s="10">
        <v>24198.5</v>
      </c>
    </row>
    <row r="50" spans="1:6" ht="12.75">
      <c r="A50" s="1"/>
      <c r="B50" s="9"/>
      <c r="C50" s="9"/>
      <c r="E50" s="10"/>
      <c r="F50" s="10"/>
    </row>
    <row r="51" spans="1:6" ht="12.75">
      <c r="A51" s="1" t="s">
        <v>46</v>
      </c>
      <c r="B51" s="9">
        <v>455</v>
      </c>
      <c r="C51" s="9">
        <v>13650</v>
      </c>
      <c r="E51" s="10">
        <v>402846.8</v>
      </c>
      <c r="F51" s="10">
        <v>24259.7</v>
      </c>
    </row>
    <row r="52" spans="1:6" ht="12.75">
      <c r="A52" s="1"/>
      <c r="B52" s="9"/>
      <c r="C52" s="9"/>
      <c r="E52" s="10"/>
      <c r="F52" s="10"/>
    </row>
    <row r="53" spans="1:6" ht="12.75">
      <c r="A53" s="1" t="s">
        <v>47</v>
      </c>
      <c r="B53" s="9">
        <v>488.7</v>
      </c>
      <c r="C53" s="9">
        <v>14661</v>
      </c>
      <c r="E53" s="10">
        <v>240073.45</v>
      </c>
      <c r="F53" s="10">
        <v>21289</v>
      </c>
    </row>
    <row r="54" spans="1:6" ht="12.75">
      <c r="A54" s="1"/>
      <c r="B54" s="9"/>
      <c r="C54" s="9"/>
      <c r="E54" s="10"/>
      <c r="F54" s="10"/>
    </row>
    <row r="55" spans="1:6" ht="12.75">
      <c r="A55" s="1" t="s">
        <v>48</v>
      </c>
      <c r="B55" s="9">
        <v>399.95</v>
      </c>
      <c r="C55" s="9">
        <v>11998.5</v>
      </c>
      <c r="E55" s="10">
        <v>129472</v>
      </c>
      <c r="F55" s="10">
        <v>20780</v>
      </c>
    </row>
    <row r="56" spans="1:6" ht="12.75">
      <c r="A56" s="1"/>
      <c r="B56" s="9"/>
      <c r="C56" s="9"/>
      <c r="E56" s="10"/>
      <c r="F56" s="10"/>
    </row>
    <row r="57" spans="1:6" ht="12.75">
      <c r="A57" s="1" t="s">
        <v>49</v>
      </c>
      <c r="B57" s="9">
        <v>424</v>
      </c>
      <c r="C57" s="9">
        <v>12720</v>
      </c>
      <c r="E57" s="10">
        <v>321236.6</v>
      </c>
      <c r="F57" s="10">
        <v>22223.6</v>
      </c>
    </row>
    <row r="58" spans="1:6" ht="12.75">
      <c r="A58" s="1"/>
      <c r="B58" s="9"/>
      <c r="C58" s="9"/>
      <c r="E58" s="10"/>
      <c r="F58" s="10"/>
    </row>
    <row r="59" spans="1:6" ht="12.75">
      <c r="A59" s="1" t="s">
        <v>50</v>
      </c>
      <c r="B59" s="9">
        <v>588</v>
      </c>
      <c r="C59" s="9">
        <v>17640</v>
      </c>
      <c r="E59" s="10">
        <v>290307.4</v>
      </c>
      <c r="F59" s="10">
        <v>25148.2</v>
      </c>
    </row>
    <row r="60" spans="1:6" ht="12.75">
      <c r="A60" s="1"/>
      <c r="B60" s="9"/>
      <c r="C60" s="9"/>
      <c r="E60" s="10"/>
      <c r="F60" s="10"/>
    </row>
    <row r="61" spans="1:6" ht="12.75">
      <c r="A61" s="1" t="s">
        <v>51</v>
      </c>
      <c r="B61" s="9">
        <v>667.2</v>
      </c>
      <c r="C61" s="9">
        <v>20016</v>
      </c>
      <c r="E61" s="10">
        <v>298237.3</v>
      </c>
      <c r="F61" s="10">
        <v>23782.8</v>
      </c>
    </row>
    <row r="62" spans="1:6" ht="12.75">
      <c r="A62" s="1"/>
      <c r="B62" s="9"/>
      <c r="C62" s="9"/>
      <c r="E62" s="10"/>
      <c r="F62" s="10"/>
    </row>
    <row r="63" spans="1:6" ht="12.75">
      <c r="A63" s="1" t="s">
        <v>52</v>
      </c>
      <c r="B63" s="9">
        <v>757.6</v>
      </c>
      <c r="C63" s="9">
        <v>22728</v>
      </c>
      <c r="E63" s="10">
        <v>324643.2</v>
      </c>
      <c r="F63" s="10">
        <v>24673.2</v>
      </c>
    </row>
    <row r="64" spans="1:6" ht="12.75">
      <c r="A64" s="1"/>
      <c r="B64" s="9"/>
      <c r="C64" s="9"/>
      <c r="E64" s="10"/>
      <c r="F64" s="10"/>
    </row>
    <row r="65" spans="1:6" ht="12.75">
      <c r="A65" s="1" t="s">
        <v>53</v>
      </c>
      <c r="B65" s="9">
        <v>980</v>
      </c>
      <c r="C65" s="9">
        <v>29400</v>
      </c>
      <c r="E65" s="10">
        <v>344888.4</v>
      </c>
      <c r="F65" s="10">
        <v>26244.9</v>
      </c>
    </row>
    <row r="66" spans="1:6" ht="12.75">
      <c r="A66" s="1"/>
      <c r="B66" s="9"/>
      <c r="C66" s="9"/>
      <c r="E66" s="10"/>
      <c r="F66" s="10"/>
    </row>
    <row r="67" spans="1:6" ht="12.75">
      <c r="A67" s="1" t="s">
        <v>54</v>
      </c>
      <c r="B67" s="9">
        <v>1071.6</v>
      </c>
      <c r="C67" s="9">
        <v>32148</v>
      </c>
      <c r="E67" s="10">
        <v>190610.6</v>
      </c>
      <c r="F67" s="10">
        <v>24334.6</v>
      </c>
    </row>
    <row r="68" spans="1:6" ht="12.75">
      <c r="A68" s="1"/>
      <c r="B68" s="9"/>
      <c r="C68" s="9"/>
      <c r="E68" s="10"/>
      <c r="F68" s="10"/>
    </row>
    <row r="69" spans="1:6" ht="12.75">
      <c r="A69" s="1" t="s">
        <v>55</v>
      </c>
      <c r="B69" s="9">
        <v>1163.2</v>
      </c>
      <c r="C69" s="9">
        <v>34896</v>
      </c>
      <c r="D69" s="9">
        <v>31583.437962962966</v>
      </c>
      <c r="E69" s="10">
        <v>194221</v>
      </c>
      <c r="F69" s="10">
        <v>23094.2</v>
      </c>
    </row>
    <row r="70" spans="1:6" ht="12.75">
      <c r="A70" s="1"/>
      <c r="B70" s="9"/>
      <c r="C70" s="9"/>
      <c r="D70" s="9"/>
      <c r="E70" s="10"/>
      <c r="F70" s="10"/>
    </row>
    <row r="71" spans="1:6" ht="12.75">
      <c r="A71" s="1" t="s">
        <v>56</v>
      </c>
      <c r="B71" s="9">
        <v>1452.8</v>
      </c>
      <c r="C71" s="9">
        <v>43584</v>
      </c>
      <c r="D71" s="9">
        <v>41184.5</v>
      </c>
      <c r="E71" s="10">
        <v>168948</v>
      </c>
      <c r="F71" s="10">
        <v>17257.6</v>
      </c>
    </row>
    <row r="72" spans="1:6" ht="12.75">
      <c r="A72" s="1"/>
      <c r="B72" s="9"/>
      <c r="C72" s="9"/>
      <c r="D72" s="9"/>
      <c r="E72" s="10"/>
      <c r="F72" s="10"/>
    </row>
    <row r="73" spans="1:6" ht="12.75">
      <c r="A73" s="1" t="s">
        <v>57</v>
      </c>
      <c r="B73" s="9">
        <v>1439.2</v>
      </c>
      <c r="C73" s="9">
        <v>43176</v>
      </c>
      <c r="D73" s="9">
        <v>42761.4</v>
      </c>
      <c r="E73" s="10">
        <v>228837</v>
      </c>
      <c r="F73" s="10">
        <v>16646.2</v>
      </c>
    </row>
    <row r="74" spans="1:6" ht="12.75">
      <c r="A74" s="1"/>
      <c r="B74" s="9"/>
      <c r="C74" s="9"/>
      <c r="D74" s="9"/>
      <c r="E74" s="10"/>
      <c r="F74" s="10"/>
    </row>
    <row r="75" spans="1:6" ht="12.75">
      <c r="A75" s="1" t="s">
        <v>58</v>
      </c>
      <c r="B75" s="9">
        <v>1580.8</v>
      </c>
      <c r="C75" s="9">
        <v>47424</v>
      </c>
      <c r="D75" s="9">
        <v>44547.6</v>
      </c>
      <c r="E75" s="10">
        <v>190428.8125</v>
      </c>
      <c r="F75" s="10">
        <v>14971</v>
      </c>
    </row>
    <row r="76" spans="1:6" ht="12.75">
      <c r="A76" s="1"/>
      <c r="B76" s="9"/>
      <c r="C76" s="9"/>
      <c r="D76" s="9"/>
      <c r="E76" s="11"/>
      <c r="F76" s="11"/>
    </row>
    <row r="77" spans="1:6" ht="12.75">
      <c r="A77" s="1" t="s">
        <v>59</v>
      </c>
      <c r="B77" s="9">
        <v>1634.8</v>
      </c>
      <c r="C77" s="9">
        <v>49044</v>
      </c>
      <c r="D77" s="9">
        <v>45453.4</v>
      </c>
      <c r="F77" s="10">
        <v>11747</v>
      </c>
    </row>
    <row r="78" spans="1:6" ht="12.75">
      <c r="A78" s="1"/>
      <c r="B78" s="9"/>
      <c r="C78" s="9"/>
      <c r="D78" s="9"/>
      <c r="F78" s="11"/>
    </row>
    <row r="79" spans="1:4" ht="12.75">
      <c r="A79" s="1" t="s">
        <v>90</v>
      </c>
      <c r="B79" s="9">
        <v>2228.8</v>
      </c>
      <c r="C79" s="9">
        <v>66864</v>
      </c>
      <c r="D79" s="9">
        <v>57387.4</v>
      </c>
    </row>
    <row r="80" spans="1:4" ht="12.75">
      <c r="A80" s="1"/>
      <c r="B80" s="9"/>
      <c r="C80" s="9"/>
      <c r="D80" s="9"/>
    </row>
    <row r="81" spans="1:4" ht="12.75">
      <c r="A81" s="1" t="s">
        <v>91</v>
      </c>
      <c r="B81" s="9">
        <v>2472.4</v>
      </c>
      <c r="C81" s="9">
        <v>74172</v>
      </c>
      <c r="D81" s="9">
        <v>67026.2</v>
      </c>
    </row>
    <row r="82" spans="1:4" ht="12.75">
      <c r="A82" s="1"/>
      <c r="B82" s="9"/>
      <c r="C82" s="9"/>
      <c r="D82" s="9"/>
    </row>
    <row r="83" spans="1:4" ht="12.75">
      <c r="A83" s="1" t="s">
        <v>92</v>
      </c>
      <c r="B83" s="9">
        <v>2946.4</v>
      </c>
      <c r="C83" s="9">
        <v>88392</v>
      </c>
      <c r="D83" s="9">
        <v>89699.6</v>
      </c>
    </row>
    <row r="84" spans="1:4" ht="12.75">
      <c r="A84" s="1"/>
      <c r="B84" s="9"/>
      <c r="C84" s="9"/>
      <c r="D84" s="9"/>
    </row>
    <row r="85" spans="1:4" ht="12.75">
      <c r="A85" s="1" t="s">
        <v>93</v>
      </c>
      <c r="B85" s="9">
        <v>2987.2</v>
      </c>
      <c r="C85" s="9">
        <v>89616</v>
      </c>
      <c r="D85" s="9">
        <v>93057.2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2008-07-24T22:02:15Z</dcterms:modified>
  <cp:category/>
  <cp:version/>
  <cp:contentType/>
  <cp:contentStatus/>
</cp:coreProperties>
</file>