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CO410\merger_simulation\"/>
    </mc:Choice>
  </mc:AlternateContent>
  <bookViews>
    <workbookView xWindow="-75" yWindow="-165" windowWidth="15135" windowHeight="9300"/>
  </bookViews>
  <sheets>
    <sheet name="3_to_2_merger" sheetId="1" r:id="rId1"/>
  </sheets>
  <definedNames>
    <definedName name="_xlnm.Print_Area" localSheetId="0">'3_to_2_merger'!$A$1:$L$23</definedName>
  </definedNames>
  <calcPr calcId="152511"/>
</workbook>
</file>

<file path=xl/calcChain.xml><?xml version="1.0" encoding="utf-8"?>
<calcChain xmlns="http://schemas.openxmlformats.org/spreadsheetml/2006/main">
  <c r="D7" i="1" l="1"/>
  <c r="D8" i="1"/>
  <c r="F18" i="1"/>
  <c r="B31" i="1"/>
  <c r="B26" i="1"/>
  <c r="B27" i="1" l="1"/>
  <c r="F19" i="1" s="1"/>
  <c r="B28" i="1"/>
  <c r="F20" i="1" s="1"/>
  <c r="E33" i="1" s="1"/>
  <c r="A31" i="1"/>
  <c r="A32" i="1"/>
  <c r="C31" i="1"/>
  <c r="A33" i="1"/>
  <c r="B32" i="1"/>
  <c r="C32" i="1"/>
  <c r="B33" i="1"/>
  <c r="C33" i="1"/>
  <c r="D12" i="1"/>
  <c r="D13" i="1"/>
  <c r="D14" i="1"/>
  <c r="F14" i="1"/>
  <c r="F12" i="1"/>
  <c r="C6" i="1"/>
  <c r="C5" i="1"/>
  <c r="C4" i="1"/>
  <c r="E12" i="1" l="1"/>
  <c r="H12" i="1" s="1"/>
  <c r="E31" i="1"/>
  <c r="G31" i="1" s="1" a="1"/>
  <c r="E32" i="1"/>
  <c r="E14" i="1"/>
  <c r="H14" i="1" s="1"/>
  <c r="F13" i="1"/>
  <c r="E13" i="1"/>
  <c r="G13" i="1" s="1"/>
  <c r="G14" i="1" l="1"/>
  <c r="G32" i="1"/>
  <c r="D19" i="1" s="1"/>
  <c r="K19" i="1" s="1"/>
  <c r="G33" i="1"/>
  <c r="D20" i="1" s="1"/>
  <c r="K20" i="1" s="1"/>
  <c r="G31" i="1"/>
  <c r="D18" i="1" s="1"/>
  <c r="K18" i="1" s="1"/>
  <c r="G12" i="1"/>
  <c r="J14" i="1" s="1"/>
  <c r="H13" i="1"/>
  <c r="J11" i="1" s="1"/>
  <c r="E20" i="1" l="1"/>
  <c r="H20" i="1" s="1"/>
  <c r="L20" i="1" s="1"/>
  <c r="E19" i="1"/>
  <c r="H19" i="1" s="1"/>
  <c r="L19" i="1" s="1"/>
  <c r="E18" i="1"/>
  <c r="H18" i="1" s="1"/>
  <c r="L18" i="1" s="1"/>
  <c r="G19" i="1" l="1"/>
  <c r="J17" i="1"/>
  <c r="G18" i="1"/>
  <c r="G20" i="1"/>
  <c r="J20" i="1" l="1"/>
</calcChain>
</file>

<file path=xl/sharedStrings.xml><?xml version="1.0" encoding="utf-8"?>
<sst xmlns="http://schemas.openxmlformats.org/spreadsheetml/2006/main" count="45" uniqueCount="35">
  <si>
    <t>Pre-merger Bertrand Equilibrium</t>
  </si>
  <si>
    <t>p</t>
  </si>
  <si>
    <t>q</t>
  </si>
  <si>
    <t>s(pq)</t>
  </si>
  <si>
    <t>Post-merger Bertrand Equilibrium</t>
  </si>
  <si>
    <t>Good</t>
  </si>
  <si>
    <t>a1:</t>
  </si>
  <si>
    <t>a2:</t>
  </si>
  <si>
    <t>a3:</t>
  </si>
  <si>
    <t>b:</t>
  </si>
  <si>
    <t>d:</t>
  </si>
  <si>
    <t>e:</t>
  </si>
  <si>
    <t>f:</t>
  </si>
  <si>
    <t>g:</t>
  </si>
  <si>
    <t>h:</t>
  </si>
  <si>
    <t>c1:</t>
  </si>
  <si>
    <t>c2:</t>
  </si>
  <si>
    <t>c3:</t>
  </si>
  <si>
    <t>CS:</t>
  </si>
  <si>
    <t>TS:</t>
  </si>
  <si>
    <t>HHI:</t>
  </si>
  <si>
    <t>Solve system of FOC's for prices after merger:</t>
  </si>
  <si>
    <t>c</t>
  </si>
  <si>
    <t>p1:</t>
  </si>
  <si>
    <t>p2:</t>
  </si>
  <si>
    <t>p3:</t>
  </si>
  <si>
    <t>Use FOC's to back-out marginal costs:</t>
  </si>
  <si>
    <t>profits</t>
  </si>
  <si>
    <t>e1:</t>
  </si>
  <si>
    <t>e2:</t>
  </si>
  <si>
    <t>ONLY change cells B10 - B23, which are estimated demand parameters, observed pre-merger prices and anticipated efficiencies. Rest adjusts automatically.</t>
  </si>
  <si>
    <t>Merger simulation using Bertrand model shown on pages 741-742 of Church and Ware:</t>
  </si>
  <si>
    <r>
      <t>%D</t>
    </r>
    <r>
      <rPr>
        <sz val="14"/>
        <rFont val="Calibri"/>
        <family val="2"/>
        <scheme val="minor"/>
      </rPr>
      <t xml:space="preserve"> p</t>
    </r>
    <r>
      <rPr>
        <sz val="14"/>
        <rFont val="Symbol"/>
        <family val="1"/>
        <charset val="2"/>
      </rPr>
      <t>:</t>
    </r>
  </si>
  <si>
    <r>
      <t>%D</t>
    </r>
    <r>
      <rPr>
        <sz val="14"/>
        <rFont val="Calibri"/>
        <family val="2"/>
        <scheme val="minor"/>
      </rPr>
      <t xml:space="preserve"> </t>
    </r>
    <r>
      <rPr>
        <sz val="14"/>
        <rFont val="Symbol"/>
        <family val="1"/>
        <charset val="2"/>
      </rPr>
      <t>p:</t>
    </r>
  </si>
  <si>
    <r>
      <t xml:space="preserve">Tot. </t>
    </r>
    <r>
      <rPr>
        <sz val="14"/>
        <rFont val="Symbol"/>
        <family val="1"/>
        <charset val="2"/>
      </rPr>
      <t>p</t>
    </r>
    <r>
      <rPr>
        <sz val="14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</si>
</sst>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sz val="14"/>
      <name val="Calibri"/>
      <family val="2"/>
      <scheme val="minor"/>
    </font>
    <font>
      <sz val="14"/>
      <color indexed="17"/>
      <name val="Calibri"/>
      <family val="2"/>
      <scheme val="minor"/>
    </font>
    <font>
      <sz val="14"/>
      <color indexed="12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3333FF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10" sqref="B10"/>
    </sheetView>
  </sheetViews>
  <sheetFormatPr defaultColWidth="7.7109375" defaultRowHeight="18.75" x14ac:dyDescent="0.2"/>
  <cols>
    <col min="1" max="1" width="9.85546875" style="1" customWidth="1"/>
    <col min="2" max="2" width="12.7109375" style="1" customWidth="1"/>
    <col min="3" max="3" width="9.140625" style="3" bestFit="1" customWidth="1"/>
    <col min="4" max="4" width="13.42578125" style="3" customWidth="1"/>
    <col min="5" max="5" width="13.42578125" style="4" customWidth="1"/>
    <col min="6" max="6" width="13.42578125" style="5" customWidth="1"/>
    <col min="7" max="7" width="13.42578125" style="3" customWidth="1"/>
    <col min="8" max="8" width="13.42578125" style="4" customWidth="1"/>
    <col min="9" max="9" width="8.28515625" style="2" bestFit="1" customWidth="1"/>
    <col min="10" max="10" width="13.140625" style="2" customWidth="1"/>
    <col min="11" max="12" width="8.140625" style="2" bestFit="1" customWidth="1"/>
    <col min="13" max="16384" width="7.7109375" style="2"/>
  </cols>
  <sheetData>
    <row r="1" spans="1:12" s="39" customFormat="1" x14ac:dyDescent="0.2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s="6" customFormat="1" ht="37.5" customHeight="1" x14ac:dyDescent="0.2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</row>
    <row r="3" spans="1:12" ht="13.5" customHeight="1" x14ac:dyDescent="0.2">
      <c r="A3" s="2"/>
      <c r="B3" s="2"/>
      <c r="C3" s="1"/>
    </row>
    <row r="4" spans="1:12" s="36" customFormat="1" x14ac:dyDescent="0.2">
      <c r="C4" s="45" t="str">
        <f>"q1 = "&amp;B10&amp;" - "&amp;B13&amp;"*p1 + "&amp;B14&amp;"*p2 + "&amp;B15&amp;"*p3"</f>
        <v>q1 = 100 - 5*p1 + 1*p2 + 1*p3</v>
      </c>
      <c r="D4" s="45"/>
      <c r="E4" s="45"/>
      <c r="F4" s="45"/>
      <c r="G4" s="45"/>
      <c r="H4" s="45"/>
      <c r="I4" s="45"/>
      <c r="J4" s="45"/>
    </row>
    <row r="5" spans="1:12" s="36" customFormat="1" x14ac:dyDescent="0.2">
      <c r="C5" s="45" t="str">
        <f>"q2 = "&amp;B11&amp;" + "&amp;B14&amp;"*p1 - "&amp;B16&amp;"*p2 + "&amp;B17&amp;"*p3"</f>
        <v>q2 = 100 + 1*p1 - 5*p2 + 1*p3</v>
      </c>
      <c r="D5" s="45"/>
      <c r="E5" s="45"/>
      <c r="F5" s="45"/>
      <c r="G5" s="45"/>
      <c r="H5" s="45"/>
      <c r="I5" s="45"/>
      <c r="J5" s="45"/>
    </row>
    <row r="6" spans="1:12" s="36" customFormat="1" x14ac:dyDescent="0.2">
      <c r="C6" s="45" t="str">
        <f>"q3 = "&amp;B12&amp;" + "&amp;B15&amp;"*p1 + "&amp;B17&amp;"*p2 - "&amp;B18&amp;"*p3"</f>
        <v>q3 = 100 + 1*p1 + 1*p2 - 5*p3</v>
      </c>
      <c r="D6" s="45"/>
      <c r="E6" s="45"/>
      <c r="F6" s="45"/>
      <c r="G6" s="45"/>
      <c r="H6" s="45"/>
      <c r="I6" s="45"/>
      <c r="J6" s="45"/>
    </row>
    <row r="7" spans="1:12" x14ac:dyDescent="0.2">
      <c r="A7" s="2"/>
      <c r="B7" s="2"/>
      <c r="C7" s="2"/>
      <c r="D7" s="43" t="str">
        <f>"Cost efficiencies: e1 = "&amp;$B$22&amp;" (post-merger: c1*e1)"</f>
        <v>Cost efficiencies: e1 = 1 (post-merger: c1*e1)</v>
      </c>
      <c r="E7" s="43"/>
      <c r="F7" s="43"/>
      <c r="G7" s="43"/>
      <c r="H7" s="43"/>
      <c r="I7" s="43"/>
      <c r="J7" s="40"/>
      <c r="K7" s="43"/>
      <c r="L7" s="43"/>
    </row>
    <row r="8" spans="1:12" x14ac:dyDescent="0.2">
      <c r="A8" s="2"/>
      <c r="B8" s="2"/>
      <c r="C8" s="2"/>
      <c r="D8" s="43" t="str">
        <f>"Cost efficiencies: e2 = "&amp;$B$23&amp;" (post-merger: c2*e2)"</f>
        <v>Cost efficiencies: e2 = 1 (post-merger: c2*e2)</v>
      </c>
      <c r="E8" s="43"/>
      <c r="F8" s="43"/>
      <c r="G8" s="43"/>
      <c r="H8" s="43"/>
      <c r="I8" s="43"/>
      <c r="J8" s="40"/>
      <c r="K8" s="43"/>
      <c r="L8" s="43"/>
    </row>
    <row r="9" spans="1:12" ht="12.75" customHeight="1" x14ac:dyDescent="0.2">
      <c r="A9" s="2"/>
      <c r="B9" s="2"/>
      <c r="C9" s="7"/>
      <c r="D9" s="7"/>
      <c r="E9" s="7"/>
      <c r="F9" s="7"/>
      <c r="G9" s="7"/>
      <c r="H9" s="7"/>
      <c r="I9" s="7"/>
      <c r="J9" s="7"/>
    </row>
    <row r="10" spans="1:12" x14ac:dyDescent="0.2">
      <c r="A10" s="8" t="s">
        <v>6</v>
      </c>
      <c r="B10" s="8">
        <v>100</v>
      </c>
      <c r="C10" s="47" t="s">
        <v>0</v>
      </c>
      <c r="D10" s="47"/>
      <c r="E10" s="47"/>
      <c r="F10" s="47"/>
      <c r="G10" s="47"/>
      <c r="H10" s="47"/>
      <c r="I10" s="47"/>
      <c r="J10" s="47"/>
    </row>
    <row r="11" spans="1:12" x14ac:dyDescent="0.2">
      <c r="A11" s="8" t="s">
        <v>7</v>
      </c>
      <c r="B11" s="8">
        <v>100</v>
      </c>
      <c r="C11" s="9" t="s">
        <v>5</v>
      </c>
      <c r="D11" s="37" t="s">
        <v>1</v>
      </c>
      <c r="E11" s="10" t="s">
        <v>2</v>
      </c>
      <c r="F11" s="38" t="s">
        <v>22</v>
      </c>
      <c r="G11" s="37" t="s">
        <v>3</v>
      </c>
      <c r="H11" s="10" t="s">
        <v>27</v>
      </c>
      <c r="I11" s="11" t="s">
        <v>34</v>
      </c>
      <c r="J11" s="12">
        <f>SUM(H12:H14)</f>
        <v>960</v>
      </c>
    </row>
    <row r="12" spans="1:12" x14ac:dyDescent="0.2">
      <c r="A12" s="8" t="s">
        <v>8</v>
      </c>
      <c r="B12" s="8">
        <v>100</v>
      </c>
      <c r="C12" s="13">
        <v>1</v>
      </c>
      <c r="D12" s="14">
        <f>$B$19</f>
        <v>20</v>
      </c>
      <c r="E12" s="15">
        <f>$B$10-$B$13*D12+$B$14*D13+$B$15*D14</f>
        <v>40</v>
      </c>
      <c r="F12" s="15">
        <f>B26</f>
        <v>12</v>
      </c>
      <c r="G12" s="14">
        <f>D12*E12/($D$12*$E$12+$D$13*$E$13+$D$14*$E$14)</f>
        <v>0.33333333333333331</v>
      </c>
      <c r="H12" s="15">
        <f>(D12-F12)*E12</f>
        <v>320</v>
      </c>
      <c r="I12" s="11" t="s">
        <v>18</v>
      </c>
      <c r="J12" s="12"/>
    </row>
    <row r="13" spans="1:12" x14ac:dyDescent="0.2">
      <c r="A13" s="8" t="s">
        <v>9</v>
      </c>
      <c r="B13" s="8">
        <v>5</v>
      </c>
      <c r="C13" s="16">
        <v>2</v>
      </c>
      <c r="D13" s="17">
        <f>$B$20</f>
        <v>20</v>
      </c>
      <c r="E13" s="18">
        <f>$B$11+$B$14*D12-$B$16*D13+$B$17*D14</f>
        <v>40</v>
      </c>
      <c r="F13" s="18">
        <f>B27</f>
        <v>12</v>
      </c>
      <c r="G13" s="17">
        <f>D13*E13/($D$12*$E$12+$D$13*$E$13+$D$14*$E$14)</f>
        <v>0.33333333333333331</v>
      </c>
      <c r="H13" s="18">
        <f>(D13-F13)*E13</f>
        <v>320</v>
      </c>
      <c r="I13" s="11" t="s">
        <v>19</v>
      </c>
      <c r="J13" s="12"/>
    </row>
    <row r="14" spans="1:12" x14ac:dyDescent="0.2">
      <c r="A14" s="8" t="s">
        <v>10</v>
      </c>
      <c r="B14" s="8">
        <v>1</v>
      </c>
      <c r="C14" s="19">
        <v>3</v>
      </c>
      <c r="D14" s="20">
        <f>$B$21</f>
        <v>20</v>
      </c>
      <c r="E14" s="21">
        <f>$B$12+$B$15*D12+$B$17*D13-$B$18*D14</f>
        <v>40</v>
      </c>
      <c r="F14" s="21">
        <f>B28</f>
        <v>12</v>
      </c>
      <c r="G14" s="20">
        <f>D14*E14/($D$12*$E$12+$D$13*$E$13+$D$14*$E$14)</f>
        <v>0.33333333333333331</v>
      </c>
      <c r="H14" s="21">
        <f>(D14-F14)*E14</f>
        <v>320</v>
      </c>
      <c r="I14" s="11" t="s">
        <v>20</v>
      </c>
      <c r="J14" s="22">
        <f>(G12^2+G13^2+G14^2)*10000</f>
        <v>3333.333333333333</v>
      </c>
    </row>
    <row r="15" spans="1:12" x14ac:dyDescent="0.2">
      <c r="A15" s="8" t="s">
        <v>11</v>
      </c>
      <c r="B15" s="8">
        <v>1</v>
      </c>
    </row>
    <row r="16" spans="1:12" x14ac:dyDescent="0.2">
      <c r="A16" s="8" t="s">
        <v>12</v>
      </c>
      <c r="B16" s="8">
        <v>5</v>
      </c>
      <c r="C16" s="47" t="s">
        <v>4</v>
      </c>
      <c r="D16" s="47"/>
      <c r="E16" s="47"/>
      <c r="F16" s="47"/>
      <c r="G16" s="47"/>
      <c r="H16" s="47"/>
      <c r="I16" s="47"/>
      <c r="J16" s="47"/>
    </row>
    <row r="17" spans="1:12" x14ac:dyDescent="0.2">
      <c r="A17" s="8" t="s">
        <v>13</v>
      </c>
      <c r="B17" s="8">
        <v>1</v>
      </c>
      <c r="C17" s="9" t="s">
        <v>5</v>
      </c>
      <c r="D17" s="37" t="s">
        <v>1</v>
      </c>
      <c r="E17" s="10" t="s">
        <v>2</v>
      </c>
      <c r="F17" s="38" t="s">
        <v>22</v>
      </c>
      <c r="G17" s="37" t="s">
        <v>3</v>
      </c>
      <c r="H17" s="10" t="s">
        <v>27</v>
      </c>
      <c r="I17" s="11" t="s">
        <v>34</v>
      </c>
      <c r="J17" s="12">
        <f>SUM(H18:H20)</f>
        <v>988.31821170282706</v>
      </c>
      <c r="K17" s="41" t="s">
        <v>32</v>
      </c>
      <c r="L17" s="41" t="s">
        <v>33</v>
      </c>
    </row>
    <row r="18" spans="1:12" x14ac:dyDescent="0.2">
      <c r="A18" s="8" t="s">
        <v>14</v>
      </c>
      <c r="B18" s="8">
        <v>5</v>
      </c>
      <c r="C18" s="13">
        <v>1</v>
      </c>
      <c r="D18" s="14">
        <f>G31</f>
        <v>21.025641025641026</v>
      </c>
      <c r="E18" s="15">
        <f>$B$10-$B$13*D18+$B$14*D19+$B$15*D20</f>
        <v>36.102564102564102</v>
      </c>
      <c r="F18" s="15">
        <f>B26*$B$22</f>
        <v>12</v>
      </c>
      <c r="G18" s="14">
        <f>D18*E18/($D$18*$E$18+$D$19*$E$19+$D$20*$E$20)</f>
        <v>0.32341340982430977</v>
      </c>
      <c r="H18" s="15">
        <f>(D18-F18)*E18</f>
        <v>325.84878369493754</v>
      </c>
      <c r="I18" s="11" t="s">
        <v>18</v>
      </c>
      <c r="J18" s="12"/>
      <c r="K18" s="42">
        <f>100*(D18-D12)/D12</f>
        <v>5.1282051282051277</v>
      </c>
      <c r="L18" s="12">
        <f>100*(H18-H12)/H12</f>
        <v>1.8277449046679806</v>
      </c>
    </row>
    <row r="19" spans="1:12" x14ac:dyDescent="0.2">
      <c r="A19" s="8" t="s">
        <v>23</v>
      </c>
      <c r="B19" s="23">
        <v>20</v>
      </c>
      <c r="C19" s="13">
        <v>2</v>
      </c>
      <c r="D19" s="14">
        <f>G32</f>
        <v>21.025641025641026</v>
      </c>
      <c r="E19" s="15">
        <f>$B$11+$B$14*D18-$B$16*D19+$B$17*D20</f>
        <v>36.102564102564102</v>
      </c>
      <c r="F19" s="15">
        <f>B27*$B$23</f>
        <v>12</v>
      </c>
      <c r="G19" s="14">
        <f>D19*E19/($D$18*$E$18+$D$19*$E$19+$D$20*$E$20)</f>
        <v>0.32341340982430977</v>
      </c>
      <c r="H19" s="15">
        <f>(D19-F19)*E19</f>
        <v>325.84878369493754</v>
      </c>
      <c r="I19" s="11" t="s">
        <v>19</v>
      </c>
      <c r="J19" s="12"/>
      <c r="K19" s="42">
        <f t="shared" ref="K19:K20" si="0">100*(D19-D13)/D13</f>
        <v>5.1282051282051277</v>
      </c>
      <c r="L19" s="12">
        <f t="shared" ref="L19:L20" si="1">100*(H19-H13)/H13</f>
        <v>1.8277449046679806</v>
      </c>
    </row>
    <row r="20" spans="1:12" x14ac:dyDescent="0.2">
      <c r="A20" s="8" t="s">
        <v>24</v>
      </c>
      <c r="B20" s="23">
        <v>20</v>
      </c>
      <c r="C20" s="19">
        <v>3</v>
      </c>
      <c r="D20" s="20">
        <f>G33</f>
        <v>20.205128205128204</v>
      </c>
      <c r="E20" s="21">
        <f>$B$12+$B$15*D18+$B$17*D19-$B$18*D20</f>
        <v>41.025641025641022</v>
      </c>
      <c r="F20" s="21">
        <f>B28</f>
        <v>12</v>
      </c>
      <c r="G20" s="20">
        <f>D20*E20/($D$18*$E$18+$D$19*$E$19+$D$20*$E$20)</f>
        <v>0.3531731803513804</v>
      </c>
      <c r="H20" s="21">
        <f>(D20-F20)*E20</f>
        <v>336.62064431295192</v>
      </c>
      <c r="I20" s="11" t="s">
        <v>20</v>
      </c>
      <c r="J20" s="22">
        <f>((G18+G19)^2+G20^2)*10000</f>
        <v>5431.1622993625642</v>
      </c>
      <c r="K20" s="42">
        <f t="shared" si="0"/>
        <v>1.025641025641022</v>
      </c>
      <c r="L20" s="12">
        <f t="shared" si="1"/>
        <v>5.1939513477974764</v>
      </c>
    </row>
    <row r="21" spans="1:12" x14ac:dyDescent="0.2">
      <c r="A21" s="8" t="s">
        <v>25</v>
      </c>
      <c r="B21" s="23">
        <v>20</v>
      </c>
      <c r="C21" s="24"/>
      <c r="D21" s="24"/>
      <c r="E21" s="25"/>
      <c r="F21" s="26"/>
      <c r="G21" s="24"/>
      <c r="H21" s="25"/>
      <c r="I21" s="27"/>
      <c r="J21" s="28"/>
    </row>
    <row r="22" spans="1:12" x14ac:dyDescent="0.2">
      <c r="A22" s="8" t="s">
        <v>28</v>
      </c>
      <c r="B22" s="23">
        <v>1</v>
      </c>
      <c r="C22" s="29"/>
      <c r="D22" s="29"/>
      <c r="E22" s="30"/>
      <c r="F22" s="31"/>
      <c r="G22" s="29"/>
      <c r="H22" s="30"/>
      <c r="I22" s="32"/>
      <c r="J22" s="33"/>
    </row>
    <row r="23" spans="1:12" x14ac:dyDescent="0.2">
      <c r="A23" s="8" t="s">
        <v>29</v>
      </c>
      <c r="B23" s="23">
        <v>1</v>
      </c>
      <c r="C23" s="29"/>
      <c r="D23" s="29"/>
      <c r="E23" s="30"/>
      <c r="F23" s="31"/>
      <c r="G23" s="29"/>
      <c r="H23" s="30"/>
      <c r="I23" s="32"/>
      <c r="J23" s="33"/>
    </row>
    <row r="24" spans="1:12" x14ac:dyDescent="0.2">
      <c r="A24" s="8"/>
      <c r="B24" s="8"/>
      <c r="C24" s="29"/>
      <c r="D24" s="29"/>
      <c r="E24" s="30"/>
      <c r="F24" s="31"/>
      <c r="G24" s="29"/>
      <c r="H24" s="30"/>
      <c r="I24" s="32"/>
      <c r="J24" s="33"/>
    </row>
    <row r="25" spans="1:12" x14ac:dyDescent="0.2">
      <c r="A25" s="34" t="s">
        <v>26</v>
      </c>
      <c r="B25" s="31"/>
      <c r="C25" s="30"/>
      <c r="D25" s="31"/>
      <c r="E25" s="30"/>
      <c r="F25" s="32"/>
      <c r="G25" s="32"/>
      <c r="H25" s="2"/>
      <c r="J25" s="33"/>
    </row>
    <row r="26" spans="1:12" x14ac:dyDescent="0.2">
      <c r="A26" s="31" t="s">
        <v>15</v>
      </c>
      <c r="B26" s="5">
        <f>(-1/$B$13)*($B$10-2*$B$13*$B$19+$B$14*$B$20+$B$15*$B$21)</f>
        <v>12</v>
      </c>
      <c r="C26" s="5"/>
      <c r="D26" s="5"/>
      <c r="E26" s="5"/>
      <c r="G26" s="5"/>
      <c r="H26" s="32"/>
    </row>
    <row r="27" spans="1:12" x14ac:dyDescent="0.2">
      <c r="A27" s="31" t="s">
        <v>16</v>
      </c>
      <c r="B27" s="5">
        <f>(-1/$B$16)*($B$11+$B$14*$B$19-2*$B$16*$B$20+$B$17*$B$21)</f>
        <v>12</v>
      </c>
      <c r="C27" s="5"/>
      <c r="D27" s="5"/>
      <c r="E27" s="5"/>
      <c r="G27" s="5"/>
      <c r="H27" s="32"/>
    </row>
    <row r="28" spans="1:12" x14ac:dyDescent="0.2">
      <c r="A28" s="31" t="s">
        <v>17</v>
      </c>
      <c r="B28" s="5">
        <f>(-1/$B$18)*($B$12+$B$15*$B$19+$B$17*$B$20-2*$B$18*$B$21)</f>
        <v>12</v>
      </c>
      <c r="C28" s="5"/>
      <c r="D28" s="5"/>
      <c r="E28" s="5"/>
      <c r="G28" s="5"/>
      <c r="H28" s="32"/>
    </row>
    <row r="29" spans="1:12" x14ac:dyDescent="0.2">
      <c r="A29" s="5"/>
      <c r="B29" s="5"/>
      <c r="C29" s="5"/>
      <c r="D29" s="5"/>
      <c r="E29" s="5"/>
      <c r="G29" s="5"/>
      <c r="H29" s="32"/>
    </row>
    <row r="30" spans="1:12" x14ac:dyDescent="0.2">
      <c r="A30" s="35" t="s">
        <v>21</v>
      </c>
      <c r="B30" s="5"/>
      <c r="C30" s="5"/>
      <c r="D30" s="5"/>
      <c r="E30" s="5"/>
      <c r="G30" s="5"/>
      <c r="H30" s="2"/>
    </row>
    <row r="31" spans="1:12" x14ac:dyDescent="0.2">
      <c r="A31" s="5">
        <f>-2*$B$13</f>
        <v>-10</v>
      </c>
      <c r="B31" s="5">
        <f>2*$B$14</f>
        <v>2</v>
      </c>
      <c r="C31" s="5">
        <f>$B$15</f>
        <v>1</v>
      </c>
      <c r="D31" s="5"/>
      <c r="E31" s="5">
        <f>-$B$10-$B$13*F18+$B$14*F19</f>
        <v>-148</v>
      </c>
      <c r="G31" s="5">
        <f t="array" ref="G31:G33">MMULT(MINVERSE(A31:C33),E31:E33)</f>
        <v>21.025641025641026</v>
      </c>
      <c r="H31" s="2"/>
    </row>
    <row r="32" spans="1:12" x14ac:dyDescent="0.2">
      <c r="A32" s="5">
        <f>2*$B$14</f>
        <v>2</v>
      </c>
      <c r="B32" s="5">
        <f>-2*$B$16</f>
        <v>-10</v>
      </c>
      <c r="C32" s="5">
        <f>$B$17</f>
        <v>1</v>
      </c>
      <c r="D32" s="5"/>
      <c r="E32" s="5">
        <f>-$B$11-$B$16*F19+$B$14*F18</f>
        <v>-148</v>
      </c>
      <c r="G32" s="5">
        <v>21.025641025641026</v>
      </c>
      <c r="H32" s="2"/>
    </row>
    <row r="33" spans="1:8" x14ac:dyDescent="0.2">
      <c r="A33" s="5">
        <f>$B$15</f>
        <v>1</v>
      </c>
      <c r="B33" s="5">
        <f>$B$17</f>
        <v>1</v>
      </c>
      <c r="C33" s="5">
        <f>-2*$B$18</f>
        <v>-10</v>
      </c>
      <c r="D33" s="5"/>
      <c r="E33" s="5">
        <f>-$B$12-$B$18*F20</f>
        <v>-160</v>
      </c>
      <c r="G33" s="5">
        <v>20.205128205128204</v>
      </c>
      <c r="H33" s="2"/>
    </row>
  </sheetData>
  <mergeCells count="11">
    <mergeCell ref="A1:J1"/>
    <mergeCell ref="C10:J10"/>
    <mergeCell ref="C16:J16"/>
    <mergeCell ref="C4:J4"/>
    <mergeCell ref="C5:J5"/>
    <mergeCell ref="D7:I7"/>
    <mergeCell ref="K7:L7"/>
    <mergeCell ref="D8:I8"/>
    <mergeCell ref="K8:L8"/>
    <mergeCell ref="A2:J2"/>
    <mergeCell ref="C6:J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3_to_2_merger</vt:lpstr>
      <vt:lpstr>'3_to_2_merger'!Print_Area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Jennifer Murdock</cp:lastModifiedBy>
  <cp:lastPrinted>2014-09-15T14:46:16Z</cp:lastPrinted>
  <dcterms:created xsi:type="dcterms:W3CDTF">1996-10-14T23:33:28Z</dcterms:created>
  <dcterms:modified xsi:type="dcterms:W3CDTF">2014-09-22T12:12:32Z</dcterms:modified>
</cp:coreProperties>
</file>