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735" activeTab="2"/>
  </bookViews>
  <sheets>
    <sheet name="MintOutp1" sheetId="1" r:id="rId1"/>
    <sheet name="MIntOutp2" sheetId="2" r:id="rId2"/>
    <sheet name="MintOutp3" sheetId="3" r:id="rId3"/>
    <sheet name="Billon" sheetId="4" r:id="rId4"/>
    <sheet name="Gold" sheetId="5" r:id="rId5"/>
    <sheet name="Sheet1" sheetId="6" r:id="rId6"/>
  </sheets>
  <definedNames>
    <definedName name="_xlnm.Print_Titles" localSheetId="3">'Billon'!$A:$A,'Billon'!$1:$7</definedName>
    <definedName name="_xlnm.Print_Titles" localSheetId="4">'Gold'!$A:$A,'Gold'!$1:$7</definedName>
    <definedName name="_xlnm.Print_Titles" localSheetId="0">'MintOutp1'!$A:$A,'MintOutp1'!$1:$7</definedName>
    <definedName name="_xlnm.Print_Titles" localSheetId="1">'MIntOutp2'!$A:$A,'MIntOutp2'!$1:$7</definedName>
    <definedName name="_xlnm.Print_Titles" localSheetId="2">'MintOutp3'!$A:$A,'MintOutp3'!$1:$7</definedName>
  </definedNames>
  <calcPr fullCalcOnLoad="1"/>
</workbook>
</file>

<file path=xl/sharedStrings.xml><?xml version="1.0" encoding="utf-8"?>
<sst xmlns="http://schemas.openxmlformats.org/spreadsheetml/2006/main" count="589" uniqueCount="99">
  <si>
    <t>1336-40</t>
  </si>
  <si>
    <t>Brabant £ gr</t>
  </si>
  <si>
    <t>Brabant £ gr.</t>
  </si>
  <si>
    <t>Total £ gr.</t>
  </si>
  <si>
    <t>£ gr. Billon</t>
  </si>
  <si>
    <t>£ gr. HVC</t>
  </si>
  <si>
    <t>£ groot</t>
  </si>
  <si>
    <t>1341-45</t>
  </si>
  <si>
    <t>1346-50</t>
  </si>
  <si>
    <t>1351-55</t>
  </si>
  <si>
    <t>1356-60</t>
  </si>
  <si>
    <t>1361-65</t>
  </si>
  <si>
    <t>1366-70</t>
  </si>
  <si>
    <t>1371-75</t>
  </si>
  <si>
    <t>1376-80</t>
  </si>
  <si>
    <t>1381-85</t>
  </si>
  <si>
    <t>1386-90</t>
  </si>
  <si>
    <t>1391-95</t>
  </si>
  <si>
    <t>1396-1400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</si>
  <si>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</si>
  <si>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</si>
  <si>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</si>
  <si>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</si>
  <si>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</si>
  <si>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</si>
  <si>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</si>
  <si>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</si>
  <si>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</si>
  <si>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</si>
  <si>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</si>
  <si>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</si>
  <si>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</si>
  <si>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</si>
  <si>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</si>
  <si>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</si>
  <si>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</si>
  <si>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</si>
  <si>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</si>
  <si>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1496-1500</t>
  </si>
  <si>
    <t>1501-05</t>
  </si>
  <si>
    <t>1506-10</t>
  </si>
  <si>
    <t>1510-15</t>
  </si>
  <si>
    <t>1516-20</t>
  </si>
  <si>
    <t>1521-25</t>
  </si>
  <si>
    <t>1526-30</t>
  </si>
  <si>
    <t>1531-35</t>
  </si>
  <si>
    <t>1536-40</t>
  </si>
  <si>
    <t>1541-45</t>
  </si>
  <si>
    <t>1546-50</t>
  </si>
  <si>
    <t>1551-55</t>
  </si>
  <si>
    <t>1556-60</t>
  </si>
  <si>
    <t>1561-65</t>
  </si>
  <si>
    <t>1566-70</t>
  </si>
  <si>
    <t>1571-75</t>
  </si>
  <si>
    <t>1576-80</t>
  </si>
  <si>
    <t>1581-85</t>
  </si>
  <si>
    <t>1586-90</t>
  </si>
  <si>
    <t>1591-95</t>
  </si>
  <si>
    <t>1596-1600</t>
  </si>
  <si>
    <t>Antwerp</t>
  </si>
  <si>
    <t>Brabant</t>
  </si>
  <si>
    <t>BRABANT</t>
  </si>
  <si>
    <t>Brabant kg</t>
  </si>
  <si>
    <t>Bruges</t>
  </si>
  <si>
    <t>Bruges: gap in data for 1594-99 inclusive</t>
  </si>
  <si>
    <t>Brussels</t>
  </si>
  <si>
    <t>COPPER</t>
  </si>
  <si>
    <t>Flanders</t>
  </si>
  <si>
    <t>FLANDERS</t>
  </si>
  <si>
    <t>Flanders &amp;</t>
  </si>
  <si>
    <t>gap</t>
  </si>
  <si>
    <t>Gold</t>
  </si>
  <si>
    <t>GOLD</t>
  </si>
  <si>
    <t>Gold Mint Outputs in Brabant</t>
  </si>
  <si>
    <t>Holland</t>
  </si>
  <si>
    <t>in Flanders and Brabant, 1500 - 1700</t>
  </si>
  <si>
    <t>in Marcs and Kilograms of Fine Metal, and in Flemish Pounds Groot</t>
  </si>
  <si>
    <t>kg.</t>
  </si>
  <si>
    <t>Kg.</t>
  </si>
  <si>
    <t xml:space="preserve">kg. </t>
  </si>
  <si>
    <t>kg. Billon</t>
  </si>
  <si>
    <t>kg. HVC</t>
  </si>
  <si>
    <t>Kilograms</t>
  </si>
  <si>
    <t>Low Countries</t>
  </si>
  <si>
    <t>Marcs</t>
  </si>
  <si>
    <t>Marcs AR</t>
  </si>
  <si>
    <t>missing</t>
  </si>
  <si>
    <t>Months</t>
  </si>
  <si>
    <t>Namur/Hainaut</t>
  </si>
  <si>
    <t>Outputs of Silver and Billon Coinage, in terms of kilograms of fine silver</t>
  </si>
  <si>
    <t>Outputs of the Mints in Flanders and the Burgundian Low Countries</t>
  </si>
  <si>
    <t>Percent</t>
  </si>
  <si>
    <t>Silver</t>
  </si>
  <si>
    <t>SILVER</t>
  </si>
  <si>
    <t>Total</t>
  </si>
  <si>
    <t>TOTAL</t>
  </si>
  <si>
    <t>Total kg.</t>
  </si>
  <si>
    <t>Year</t>
  </si>
  <si>
    <t>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</si>
</sst>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09]\ #,##0.00"/>
    <numFmt numFmtId="165" formatCode="[$$-1009]\ #,##0"/>
    <numFmt numFmtId="166" formatCode="#,##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" applyNumberFormat="0" applyAlignment="0" applyProtection="0"/>
    <xf numFmtId="0" fontId="22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3" fillId="0" borderId="0" applyNumberFormat="0" applyFill="0" applyBorder="0" applyAlignment="0" applyProtection="0"/>
    <xf numFmtId="2" fontId="0" fillId="2" borderId="0">
      <alignment/>
      <protection/>
    </xf>
    <xf numFmtId="0" fontId="24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1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0" fontId="0" fillId="33" borderId="5" applyNumberFormat="0" applyFont="0" applyAlignment="0" applyProtection="0"/>
    <xf numFmtId="0" fontId="29" fillId="28" borderId="6" applyNumberFormat="0" applyAlignment="0" applyProtection="0"/>
    <xf numFmtId="10" fontId="0" fillId="2" borderId="0">
      <alignment/>
      <protection/>
    </xf>
    <xf numFmtId="0" fontId="30" fillId="0" borderId="0" applyNumberFormat="0" applyFill="0" applyBorder="0" applyAlignment="0" applyProtection="0"/>
    <xf numFmtId="0" fontId="0" fillId="2" borderId="7">
      <alignment/>
      <protection/>
    </xf>
    <xf numFmtId="0" fontId="31" fillId="0" borderId="0" applyNumberFormat="0" applyFill="0" applyBorder="0" applyAlignment="0" applyProtection="0"/>
  </cellStyleXfs>
  <cellXfs count="11"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0" fontId="3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166" fontId="0" fillId="2" borderId="0" xfId="0" applyNumberFormat="1" applyFill="1" applyAlignment="1">
      <alignment/>
    </xf>
    <xf numFmtId="166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166" fontId="0" fillId="2" borderId="0" xfId="43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FF00"/>
      <rgbColor rgb="0000FF0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380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8.421875" style="4" customWidth="1"/>
    <col min="2" max="2" width="8.421875" style="8" customWidth="1"/>
    <col min="3" max="3" width="9.421875" style="5" customWidth="1"/>
    <col min="4" max="4" width="10.28125" style="5" customWidth="1"/>
    <col min="5" max="5" width="12.421875" style="5" customWidth="1"/>
    <col min="6" max="7" width="10.28125" style="5" customWidth="1"/>
    <col min="8" max="8" width="12.8515625" style="5" customWidth="1"/>
    <col min="9" max="9" width="11.421875" style="5" customWidth="1"/>
    <col min="10" max="10" width="12.7109375" style="5" customWidth="1"/>
    <col min="11" max="11" width="8.421875" style="5" customWidth="1"/>
    <col min="12" max="12" width="10.28125" style="5" customWidth="1"/>
    <col min="13" max="13" width="8.421875" style="5" customWidth="1"/>
    <col min="14" max="14" width="11.421875" style="5" customWidth="1"/>
    <col min="15" max="17" width="15.00390625" style="5" customWidth="1"/>
    <col min="18" max="18" width="8.421875" style="5" customWidth="1"/>
    <col min="19" max="20" width="10.28125" style="5" customWidth="1"/>
    <col min="21" max="21" width="12.421875" style="5" customWidth="1"/>
    <col min="22" max="22" width="8.421875" style="5" customWidth="1"/>
    <col min="23" max="25" width="11.421875" style="5" customWidth="1"/>
    <col min="26" max="26" width="11.7109375" style="5" customWidth="1"/>
    <col min="27" max="27" width="10.28125" style="5" customWidth="1"/>
    <col min="28" max="28" width="12.421875" style="5" customWidth="1"/>
    <col min="29" max="29" width="11.421875" style="5" customWidth="1"/>
    <col min="30" max="30" width="12.7109375" style="5" customWidth="1"/>
    <col min="31" max="31" width="8.421875" style="5" customWidth="1"/>
    <col min="32" max="32" width="11.421875" style="5" customWidth="1"/>
    <col min="33" max="34" width="10.28125" style="5" customWidth="1"/>
    <col min="35" max="37" width="15.00390625" style="5" customWidth="1"/>
    <col min="38" max="38" width="8.421875" style="5" customWidth="1"/>
    <col min="39" max="39" width="11.421875" style="5" customWidth="1"/>
    <col min="40" max="40" width="10.57421875" style="5" customWidth="1"/>
    <col min="41" max="41" width="12.421875" style="5" customWidth="1"/>
    <col min="42" max="42" width="8.421875" style="5" customWidth="1"/>
    <col min="43" max="43" width="12.421875" style="5" customWidth="1"/>
    <col min="44" max="44" width="13.28125" style="5" customWidth="1"/>
    <col min="45" max="47" width="8.421875" style="1" customWidth="1"/>
    <col min="48" max="48" width="14.8515625" style="5" customWidth="1"/>
    <col min="49" max="50" width="8.421875" style="1" customWidth="1"/>
    <col min="52" max="52" width="36.28125" style="0" customWidth="1"/>
  </cols>
  <sheetData>
    <row r="1" spans="3:23" ht="12.75">
      <c r="C1" s="6" t="s">
        <v>90</v>
      </c>
      <c r="W1" s="6"/>
    </row>
    <row r="2" spans="3:23" ht="12.75">
      <c r="C2" s="6" t="s">
        <v>76</v>
      </c>
      <c r="W2" s="6"/>
    </row>
    <row r="3" spans="44:48" ht="12.75">
      <c r="AR3" s="6" t="s">
        <v>95</v>
      </c>
      <c r="AS3" s="2"/>
      <c r="AT3" s="2"/>
      <c r="AU3" s="2"/>
      <c r="AV3" s="6" t="s">
        <v>95</v>
      </c>
    </row>
    <row r="4" spans="1:50" ht="12.75">
      <c r="A4" s="4" t="s">
        <v>97</v>
      </c>
      <c r="B4" s="9" t="s">
        <v>87</v>
      </c>
      <c r="C4" s="6" t="s">
        <v>72</v>
      </c>
      <c r="D4" s="6" t="s">
        <v>72</v>
      </c>
      <c r="E4" s="6" t="s">
        <v>72</v>
      </c>
      <c r="F4" s="6" t="s">
        <v>72</v>
      </c>
      <c r="G4" s="6" t="s">
        <v>72</v>
      </c>
      <c r="H4" s="6" t="s">
        <v>72</v>
      </c>
      <c r="I4" s="6" t="s">
        <v>72</v>
      </c>
      <c r="J4" s="6" t="s">
        <v>72</v>
      </c>
      <c r="K4" s="6"/>
      <c r="L4" s="6" t="s">
        <v>72</v>
      </c>
      <c r="M4" s="6" t="s">
        <v>72</v>
      </c>
      <c r="N4" s="6" t="s">
        <v>72</v>
      </c>
      <c r="O4" s="6" t="s">
        <v>72</v>
      </c>
      <c r="P4" s="6" t="s">
        <v>72</v>
      </c>
      <c r="Q4" s="6" t="s">
        <v>72</v>
      </c>
      <c r="R4" s="6"/>
      <c r="S4" s="6" t="s">
        <v>72</v>
      </c>
      <c r="T4" s="6" t="s">
        <v>72</v>
      </c>
      <c r="U4" s="6" t="s">
        <v>72</v>
      </c>
      <c r="V4" s="6"/>
      <c r="W4" s="6" t="s">
        <v>93</v>
      </c>
      <c r="X4" s="6" t="s">
        <v>93</v>
      </c>
      <c r="Y4" s="6" t="s">
        <v>93</v>
      </c>
      <c r="Z4" s="6" t="s">
        <v>93</v>
      </c>
      <c r="AA4" s="6" t="s">
        <v>93</v>
      </c>
      <c r="AB4" s="6" t="s">
        <v>93</v>
      </c>
      <c r="AC4" s="6" t="s">
        <v>93</v>
      </c>
      <c r="AD4" s="6" t="s">
        <v>93</v>
      </c>
      <c r="AE4" s="6"/>
      <c r="AF4" s="6" t="s">
        <v>93</v>
      </c>
      <c r="AG4" s="6" t="s">
        <v>93</v>
      </c>
      <c r="AH4" s="6" t="s">
        <v>93</v>
      </c>
      <c r="AI4" s="6" t="s">
        <v>93</v>
      </c>
      <c r="AJ4" s="6" t="s">
        <v>93</v>
      </c>
      <c r="AK4" s="6" t="s">
        <v>93</v>
      </c>
      <c r="AL4" s="6"/>
      <c r="AM4" s="6" t="s">
        <v>93</v>
      </c>
      <c r="AN4" s="6" t="s">
        <v>93</v>
      </c>
      <c r="AP4" s="6"/>
      <c r="AQ4" s="6" t="s">
        <v>93</v>
      </c>
      <c r="AR4" s="6" t="s">
        <v>69</v>
      </c>
      <c r="AS4" s="2" t="s">
        <v>91</v>
      </c>
      <c r="AT4" s="2" t="s">
        <v>91</v>
      </c>
      <c r="AU4" s="2"/>
      <c r="AV4" s="6" t="s">
        <v>83</v>
      </c>
      <c r="AW4" s="2" t="s">
        <v>91</v>
      </c>
      <c r="AX4" s="2" t="s">
        <v>91</v>
      </c>
    </row>
    <row r="5" spans="3:50" ht="12.75">
      <c r="C5" s="6" t="s">
        <v>67</v>
      </c>
      <c r="D5" s="6" t="s">
        <v>67</v>
      </c>
      <c r="E5" s="6" t="s">
        <v>67</v>
      </c>
      <c r="F5" s="6" t="s">
        <v>60</v>
      </c>
      <c r="G5" s="6" t="s">
        <v>60</v>
      </c>
      <c r="H5" s="6" t="s">
        <v>60</v>
      </c>
      <c r="I5" s="6" t="s">
        <v>69</v>
      </c>
      <c r="J5" s="6" t="s">
        <v>69</v>
      </c>
      <c r="K5" s="6"/>
      <c r="L5" s="6" t="s">
        <v>74</v>
      </c>
      <c r="M5" s="6" t="s">
        <v>74</v>
      </c>
      <c r="N5" s="6" t="s">
        <v>74</v>
      </c>
      <c r="O5" s="6" t="s">
        <v>88</v>
      </c>
      <c r="P5" s="6" t="s">
        <v>88</v>
      </c>
      <c r="Q5" s="6" t="s">
        <v>88</v>
      </c>
      <c r="R5" s="6"/>
      <c r="S5" s="6" t="s">
        <v>94</v>
      </c>
      <c r="T5" s="6" t="s">
        <v>94</v>
      </c>
      <c r="U5" s="6" t="s">
        <v>94</v>
      </c>
      <c r="V5" s="6"/>
      <c r="W5" s="6" t="s">
        <v>67</v>
      </c>
      <c r="X5" s="6" t="s">
        <v>67</v>
      </c>
      <c r="Y5" s="6" t="s">
        <v>67</v>
      </c>
      <c r="Z5" s="6" t="s">
        <v>60</v>
      </c>
      <c r="AA5" s="6" t="s">
        <v>60</v>
      </c>
      <c r="AB5" s="6" t="s">
        <v>60</v>
      </c>
      <c r="AC5" s="6" t="s">
        <v>69</v>
      </c>
      <c r="AD5" s="6" t="s">
        <v>69</v>
      </c>
      <c r="AE5" s="6"/>
      <c r="AF5" s="6" t="s">
        <v>74</v>
      </c>
      <c r="AG5" s="6" t="s">
        <v>74</v>
      </c>
      <c r="AH5" s="6" t="s">
        <v>74</v>
      </c>
      <c r="AI5" s="6" t="s">
        <v>88</v>
      </c>
      <c r="AJ5" s="6" t="s">
        <v>88</v>
      </c>
      <c r="AK5" s="6" t="s">
        <v>88</v>
      </c>
      <c r="AL5" s="6"/>
      <c r="AM5" s="6" t="s">
        <v>94</v>
      </c>
      <c r="AN5" s="6" t="s">
        <v>94</v>
      </c>
      <c r="AP5" s="6"/>
      <c r="AQ5" s="6" t="s">
        <v>94</v>
      </c>
      <c r="AR5" s="6" t="s">
        <v>2</v>
      </c>
      <c r="AS5" s="2" t="s">
        <v>71</v>
      </c>
      <c r="AT5" s="2" t="s">
        <v>92</v>
      </c>
      <c r="AU5" s="2"/>
      <c r="AV5" s="6" t="s">
        <v>6</v>
      </c>
      <c r="AW5" s="2" t="s">
        <v>71</v>
      </c>
      <c r="AX5" s="2" t="s">
        <v>92</v>
      </c>
    </row>
    <row r="6" spans="3:43" ht="12.75">
      <c r="C6" s="6" t="s">
        <v>84</v>
      </c>
      <c r="D6" s="6" t="s">
        <v>78</v>
      </c>
      <c r="E6" s="6" t="s">
        <v>6</v>
      </c>
      <c r="F6" s="6" t="s">
        <v>84</v>
      </c>
      <c r="G6" s="6" t="s">
        <v>78</v>
      </c>
      <c r="H6" s="6" t="s">
        <v>6</v>
      </c>
      <c r="I6" s="6" t="s">
        <v>62</v>
      </c>
      <c r="J6" s="6" t="s">
        <v>1</v>
      </c>
      <c r="K6" s="6"/>
      <c r="L6" s="6" t="s">
        <v>84</v>
      </c>
      <c r="M6" s="6" t="s">
        <v>78</v>
      </c>
      <c r="N6" s="6" t="s">
        <v>6</v>
      </c>
      <c r="O6" s="6" t="s">
        <v>84</v>
      </c>
      <c r="P6" s="6" t="s">
        <v>77</v>
      </c>
      <c r="Q6" s="6" t="s">
        <v>6</v>
      </c>
      <c r="R6" s="6"/>
      <c r="S6" s="6" t="s">
        <v>84</v>
      </c>
      <c r="T6" s="6" t="s">
        <v>78</v>
      </c>
      <c r="U6" s="6" t="s">
        <v>6</v>
      </c>
      <c r="V6" s="6"/>
      <c r="W6" s="6" t="s">
        <v>84</v>
      </c>
      <c r="X6" s="6" t="s">
        <v>78</v>
      </c>
      <c r="Y6" s="6" t="s">
        <v>6</v>
      </c>
      <c r="Z6" s="6" t="s">
        <v>84</v>
      </c>
      <c r="AA6" s="6" t="s">
        <v>77</v>
      </c>
      <c r="AB6" s="6" t="s">
        <v>6</v>
      </c>
      <c r="AC6" s="6" t="s">
        <v>62</v>
      </c>
      <c r="AD6" s="6" t="s">
        <v>1</v>
      </c>
      <c r="AE6" s="6"/>
      <c r="AF6" s="6" t="s">
        <v>84</v>
      </c>
      <c r="AG6" s="6" t="s">
        <v>77</v>
      </c>
      <c r="AH6" s="6" t="s">
        <v>6</v>
      </c>
      <c r="AI6" s="6" t="s">
        <v>84</v>
      </c>
      <c r="AJ6" s="6" t="s">
        <v>77</v>
      </c>
      <c r="AK6" s="6" t="s">
        <v>6</v>
      </c>
      <c r="AL6" s="6"/>
      <c r="AM6" s="6" t="s">
        <v>84</v>
      </c>
      <c r="AN6" s="6" t="s">
        <v>82</v>
      </c>
      <c r="AP6" s="6"/>
      <c r="AQ6" s="6" t="s">
        <v>6</v>
      </c>
    </row>
    <row r="8" spans="1:50" ht="12.75">
      <c r="A8" s="4">
        <v>1334</v>
      </c>
      <c r="B8" s="8">
        <v>12</v>
      </c>
      <c r="J8" s="5">
        <f aca="true" t="shared" si="0" ref="J8:J71">E8+H8</f>
        <v>0</v>
      </c>
      <c r="T8" s="5">
        <f aca="true" t="shared" si="1" ref="T8:T39">D8*1</f>
        <v>0</v>
      </c>
      <c r="U8" s="5">
        <v>0</v>
      </c>
      <c r="X8" s="5">
        <v>170.297</v>
      </c>
      <c r="Y8" s="5">
        <v>203.64</v>
      </c>
      <c r="AD8" s="5">
        <f aca="true" t="shared" si="2" ref="AD8:AD71">Y8+AB8</f>
        <v>203.64</v>
      </c>
      <c r="AN8" s="5">
        <f aca="true" t="shared" si="3" ref="AN8:AN39">X8*1</f>
        <v>170.297</v>
      </c>
      <c r="AO8" s="5">
        <v>203.64</v>
      </c>
      <c r="AQ8" s="5">
        <f aca="true" t="shared" si="4" ref="AQ8:AQ39">Y8+AB8+AH8+AK8</f>
        <v>203.64</v>
      </c>
      <c r="AR8" s="5">
        <f aca="true" t="shared" si="5" ref="AR8:AR71">J8+AD8</f>
        <v>203.64</v>
      </c>
      <c r="AS8" s="1">
        <f aca="true" t="shared" si="6" ref="AS8:AS71">J8/AR8</f>
        <v>0</v>
      </c>
      <c r="AT8" s="1">
        <f aca="true" t="shared" si="7" ref="AT8:AT71">AD8/AR8</f>
        <v>1</v>
      </c>
      <c r="AV8" s="5">
        <f aca="true" t="shared" si="8" ref="AV8:AV39">U8+AO8</f>
        <v>203.64</v>
      </c>
      <c r="AW8" s="1">
        <f aca="true" t="shared" si="9" ref="AW8:AW13">U8/AV8</f>
        <v>0</v>
      </c>
      <c r="AX8" s="1">
        <f aca="true" t="shared" si="10" ref="AX8:AX13">AO8/AV8</f>
        <v>1</v>
      </c>
    </row>
    <row r="9" spans="1:50" ht="12.75">
      <c r="A9" s="4">
        <v>1335</v>
      </c>
      <c r="B9" s="8">
        <v>12</v>
      </c>
      <c r="D9" s="5">
        <v>141.469</v>
      </c>
      <c r="E9" s="5">
        <f aca="true" t="shared" si="11" ref="E9:E40">U9*1</f>
        <v>2071.19</v>
      </c>
      <c r="J9" s="5">
        <f t="shared" si="0"/>
        <v>2071.19</v>
      </c>
      <c r="T9" s="5">
        <f t="shared" si="1"/>
        <v>141.469</v>
      </c>
      <c r="U9" s="5">
        <v>2071.19</v>
      </c>
      <c r="X9" s="5">
        <v>8017.984</v>
      </c>
      <c r="Y9" s="5">
        <v>9705.76</v>
      </c>
      <c r="AD9" s="5">
        <f t="shared" si="2"/>
        <v>9705.76</v>
      </c>
      <c r="AN9" s="5">
        <f t="shared" si="3"/>
        <v>8017.984</v>
      </c>
      <c r="AO9" s="5">
        <v>9705.76</v>
      </c>
      <c r="AQ9" s="5">
        <f t="shared" si="4"/>
        <v>9705.76</v>
      </c>
      <c r="AR9" s="5">
        <f t="shared" si="5"/>
        <v>11776.95</v>
      </c>
      <c r="AS9" s="1">
        <f t="shared" si="6"/>
        <v>0.17586811525904414</v>
      </c>
      <c r="AT9" s="1">
        <f t="shared" si="7"/>
        <v>0.8241318847409558</v>
      </c>
      <c r="AV9" s="5">
        <f t="shared" si="8"/>
        <v>11776.95</v>
      </c>
      <c r="AW9" s="1">
        <f t="shared" si="9"/>
        <v>0.17586811525904414</v>
      </c>
      <c r="AX9" s="1">
        <f t="shared" si="10"/>
        <v>0.8241318847409558</v>
      </c>
    </row>
    <row r="10" spans="1:50" ht="12.75">
      <c r="A10" s="4">
        <v>1336</v>
      </c>
      <c r="B10" s="8">
        <v>12</v>
      </c>
      <c r="D10" s="5">
        <v>615.057</v>
      </c>
      <c r="E10" s="5">
        <f t="shared" si="11"/>
        <v>9004.81</v>
      </c>
      <c r="J10" s="5">
        <f t="shared" si="0"/>
        <v>9004.81</v>
      </c>
      <c r="T10" s="5">
        <f t="shared" si="1"/>
        <v>615.057</v>
      </c>
      <c r="U10" s="5">
        <v>9004.81</v>
      </c>
      <c r="X10" s="5">
        <v>6941.045</v>
      </c>
      <c r="Y10" s="5">
        <v>8416.07</v>
      </c>
      <c r="AD10" s="5">
        <f t="shared" si="2"/>
        <v>8416.07</v>
      </c>
      <c r="AN10" s="5">
        <f t="shared" si="3"/>
        <v>6941.045</v>
      </c>
      <c r="AO10" s="5">
        <v>8416.07</v>
      </c>
      <c r="AQ10" s="5">
        <f t="shared" si="4"/>
        <v>8416.07</v>
      </c>
      <c r="AR10" s="5">
        <f t="shared" si="5"/>
        <v>17420.879999999997</v>
      </c>
      <c r="AS10" s="1">
        <f t="shared" si="6"/>
        <v>0.5168975390450999</v>
      </c>
      <c r="AT10" s="1">
        <f t="shared" si="7"/>
        <v>0.48310246095490017</v>
      </c>
      <c r="AV10" s="5">
        <f t="shared" si="8"/>
        <v>17420.879999999997</v>
      </c>
      <c r="AW10" s="1">
        <f t="shared" si="9"/>
        <v>0.5168975390450999</v>
      </c>
      <c r="AX10" s="1">
        <f t="shared" si="10"/>
        <v>0.48310246095490017</v>
      </c>
    </row>
    <row r="11" spans="1:50" ht="12.75">
      <c r="A11" s="4">
        <v>1337</v>
      </c>
      <c r="B11" s="8">
        <v>12</v>
      </c>
      <c r="D11" s="5">
        <v>524.257</v>
      </c>
      <c r="E11" s="5">
        <f t="shared" si="11"/>
        <v>7708.44</v>
      </c>
      <c r="J11" s="5">
        <f t="shared" si="0"/>
        <v>7708.44</v>
      </c>
      <c r="T11" s="5">
        <f t="shared" si="1"/>
        <v>524.257</v>
      </c>
      <c r="U11" s="5">
        <v>7708.44</v>
      </c>
      <c r="X11" s="5">
        <v>3612.878</v>
      </c>
      <c r="Y11" s="5">
        <v>4885.5</v>
      </c>
      <c r="AD11" s="5">
        <f t="shared" si="2"/>
        <v>4885.5</v>
      </c>
      <c r="AN11" s="5">
        <f t="shared" si="3"/>
        <v>3612.878</v>
      </c>
      <c r="AO11" s="5">
        <v>4885.5</v>
      </c>
      <c r="AQ11" s="5">
        <f t="shared" si="4"/>
        <v>4885.5</v>
      </c>
      <c r="AR11" s="5">
        <f t="shared" si="5"/>
        <v>12593.939999999999</v>
      </c>
      <c r="AS11" s="1">
        <f t="shared" si="6"/>
        <v>0.6120753314689447</v>
      </c>
      <c r="AT11" s="1">
        <f t="shared" si="7"/>
        <v>0.38792466853105545</v>
      </c>
      <c r="AV11" s="5">
        <f t="shared" si="8"/>
        <v>12593.939999999999</v>
      </c>
      <c r="AW11" s="1">
        <f t="shared" si="9"/>
        <v>0.6120753314689447</v>
      </c>
      <c r="AX11" s="1">
        <f t="shared" si="10"/>
        <v>0.38792466853105545</v>
      </c>
    </row>
    <row r="12" spans="1:50" ht="12.75">
      <c r="A12" s="4">
        <v>1338</v>
      </c>
      <c r="B12" s="8">
        <v>12</v>
      </c>
      <c r="D12" s="5">
        <v>180.552</v>
      </c>
      <c r="E12" s="5">
        <f t="shared" si="11"/>
        <v>2936.04</v>
      </c>
      <c r="J12" s="5">
        <f t="shared" si="0"/>
        <v>2936.04</v>
      </c>
      <c r="T12" s="5">
        <f t="shared" si="1"/>
        <v>180.552</v>
      </c>
      <c r="U12" s="5">
        <v>2936.04</v>
      </c>
      <c r="X12" s="5">
        <v>7274.621</v>
      </c>
      <c r="Y12" s="5">
        <v>10525.32</v>
      </c>
      <c r="AD12" s="5">
        <f t="shared" si="2"/>
        <v>10525.32</v>
      </c>
      <c r="AN12" s="5">
        <f t="shared" si="3"/>
        <v>7274.621</v>
      </c>
      <c r="AO12" s="5">
        <v>10525.32</v>
      </c>
      <c r="AQ12" s="5">
        <f t="shared" si="4"/>
        <v>10525.32</v>
      </c>
      <c r="AR12" s="5">
        <f t="shared" si="5"/>
        <v>13461.36</v>
      </c>
      <c r="AS12" s="1">
        <f t="shared" si="6"/>
        <v>0.2181087200698889</v>
      </c>
      <c r="AT12" s="1">
        <f t="shared" si="7"/>
        <v>0.781891279930111</v>
      </c>
      <c r="AV12" s="5">
        <f t="shared" si="8"/>
        <v>13461.36</v>
      </c>
      <c r="AW12" s="1">
        <f t="shared" si="9"/>
        <v>0.2181087200698889</v>
      </c>
      <c r="AX12" s="1">
        <f t="shared" si="10"/>
        <v>0.781891279930111</v>
      </c>
    </row>
    <row r="13" spans="1:50" ht="12.75">
      <c r="A13" s="4">
        <v>1339</v>
      </c>
      <c r="B13" s="8">
        <v>13.25</v>
      </c>
      <c r="D13" s="5">
        <v>13.978</v>
      </c>
      <c r="E13" s="5">
        <f t="shared" si="11"/>
        <v>229.16</v>
      </c>
      <c r="J13" s="5">
        <f t="shared" si="0"/>
        <v>229.16</v>
      </c>
      <c r="T13" s="5">
        <f t="shared" si="1"/>
        <v>13.978</v>
      </c>
      <c r="U13" s="5">
        <v>229.16</v>
      </c>
      <c r="X13" s="5">
        <v>377.026</v>
      </c>
      <c r="Y13" s="5">
        <v>540.27</v>
      </c>
      <c r="AD13" s="5">
        <f t="shared" si="2"/>
        <v>540.27</v>
      </c>
      <c r="AN13" s="5">
        <f t="shared" si="3"/>
        <v>377.026</v>
      </c>
      <c r="AO13" s="5">
        <v>540.27</v>
      </c>
      <c r="AQ13" s="5">
        <f t="shared" si="4"/>
        <v>540.27</v>
      </c>
      <c r="AR13" s="5">
        <f t="shared" si="5"/>
        <v>769.43</v>
      </c>
      <c r="AS13" s="1">
        <f t="shared" si="6"/>
        <v>0.2978308618067921</v>
      </c>
      <c r="AT13" s="1">
        <f t="shared" si="7"/>
        <v>0.702169138193208</v>
      </c>
      <c r="AV13" s="5">
        <f t="shared" si="8"/>
        <v>769.43</v>
      </c>
      <c r="AW13" s="1">
        <f t="shared" si="9"/>
        <v>0.2978308618067921</v>
      </c>
      <c r="AX13" s="1">
        <f t="shared" si="10"/>
        <v>0.702169138193208</v>
      </c>
    </row>
    <row r="14" spans="1:50" ht="12.75">
      <c r="A14" s="4">
        <v>1340</v>
      </c>
      <c r="B14" s="8">
        <v>12</v>
      </c>
      <c r="E14" s="5">
        <f t="shared" si="11"/>
        <v>0</v>
      </c>
      <c r="J14" s="5">
        <f t="shared" si="0"/>
        <v>0</v>
      </c>
      <c r="T14" s="5">
        <f t="shared" si="1"/>
        <v>0</v>
      </c>
      <c r="Y14" s="5">
        <v>0</v>
      </c>
      <c r="AD14" s="5">
        <f t="shared" si="2"/>
        <v>0</v>
      </c>
      <c r="AN14" s="5">
        <f t="shared" si="3"/>
        <v>0</v>
      </c>
      <c r="AQ14" s="5">
        <f t="shared" si="4"/>
        <v>0</v>
      </c>
      <c r="AR14" s="5">
        <f t="shared" si="5"/>
        <v>0</v>
      </c>
      <c r="AS14" s="1" t="e">
        <f t="shared" si="6"/>
        <v>#DIV/0!</v>
      </c>
      <c r="AT14" s="1" t="e">
        <f t="shared" si="7"/>
        <v>#DIV/0!</v>
      </c>
      <c r="AV14" s="5">
        <f t="shared" si="8"/>
        <v>0</v>
      </c>
      <c r="AW14" s="1">
        <v>0</v>
      </c>
      <c r="AX14" s="1">
        <v>0</v>
      </c>
    </row>
    <row r="15" spans="1:50" ht="12.75">
      <c r="A15" s="4">
        <v>1341</v>
      </c>
      <c r="B15" s="8">
        <v>12</v>
      </c>
      <c r="E15" s="5">
        <f t="shared" si="11"/>
        <v>0</v>
      </c>
      <c r="J15" s="5">
        <f t="shared" si="0"/>
        <v>0</v>
      </c>
      <c r="T15" s="5">
        <f t="shared" si="1"/>
        <v>0</v>
      </c>
      <c r="Y15" s="5">
        <v>0</v>
      </c>
      <c r="AD15" s="5">
        <f t="shared" si="2"/>
        <v>0</v>
      </c>
      <c r="AN15" s="5">
        <f t="shared" si="3"/>
        <v>0</v>
      </c>
      <c r="AQ15" s="5">
        <f t="shared" si="4"/>
        <v>0</v>
      </c>
      <c r="AR15" s="5">
        <f t="shared" si="5"/>
        <v>0</v>
      </c>
      <c r="AS15" s="1" t="e">
        <f t="shared" si="6"/>
        <v>#DIV/0!</v>
      </c>
      <c r="AT15" s="1" t="e">
        <f t="shared" si="7"/>
        <v>#DIV/0!</v>
      </c>
      <c r="AV15" s="5">
        <f t="shared" si="8"/>
        <v>0</v>
      </c>
      <c r="AW15" s="1">
        <v>0</v>
      </c>
      <c r="AX15" s="1">
        <v>0</v>
      </c>
    </row>
    <row r="16" spans="1:50" ht="12.75">
      <c r="A16" s="4">
        <v>1342</v>
      </c>
      <c r="B16" s="8">
        <v>12</v>
      </c>
      <c r="E16" s="5">
        <f t="shared" si="11"/>
        <v>0</v>
      </c>
      <c r="J16" s="5">
        <f t="shared" si="0"/>
        <v>0</v>
      </c>
      <c r="T16" s="5">
        <f t="shared" si="1"/>
        <v>0</v>
      </c>
      <c r="Y16" s="5">
        <v>0</v>
      </c>
      <c r="AD16" s="5">
        <f t="shared" si="2"/>
        <v>0</v>
      </c>
      <c r="AN16" s="5">
        <f t="shared" si="3"/>
        <v>0</v>
      </c>
      <c r="AQ16" s="5">
        <f t="shared" si="4"/>
        <v>0</v>
      </c>
      <c r="AR16" s="5">
        <f t="shared" si="5"/>
        <v>0</v>
      </c>
      <c r="AS16" s="1" t="e">
        <f t="shared" si="6"/>
        <v>#DIV/0!</v>
      </c>
      <c r="AT16" s="1" t="e">
        <f t="shared" si="7"/>
        <v>#DIV/0!</v>
      </c>
      <c r="AV16" s="5">
        <f t="shared" si="8"/>
        <v>0</v>
      </c>
      <c r="AW16" s="1">
        <v>0</v>
      </c>
      <c r="AX16" s="1">
        <v>0</v>
      </c>
    </row>
    <row r="17" spans="1:50" ht="12.75">
      <c r="A17" s="4">
        <v>1343</v>
      </c>
      <c r="B17" s="8">
        <v>6</v>
      </c>
      <c r="D17" s="5">
        <v>6.608</v>
      </c>
      <c r="E17" s="5">
        <f t="shared" si="11"/>
        <v>133</v>
      </c>
      <c r="J17" s="5">
        <f t="shared" si="0"/>
        <v>133</v>
      </c>
      <c r="T17" s="5">
        <f t="shared" si="1"/>
        <v>6.608</v>
      </c>
      <c r="U17" s="5">
        <v>133</v>
      </c>
      <c r="X17" s="5">
        <v>803.057</v>
      </c>
      <c r="Y17" s="5">
        <v>1412.3</v>
      </c>
      <c r="AD17" s="5">
        <f t="shared" si="2"/>
        <v>1412.3</v>
      </c>
      <c r="AN17" s="5">
        <f t="shared" si="3"/>
        <v>803.057</v>
      </c>
      <c r="AO17" s="5">
        <v>1412.3</v>
      </c>
      <c r="AQ17" s="5">
        <f t="shared" si="4"/>
        <v>1412.3</v>
      </c>
      <c r="AR17" s="5">
        <f t="shared" si="5"/>
        <v>1545.3</v>
      </c>
      <c r="AS17" s="1">
        <f t="shared" si="6"/>
        <v>0.08606743027243902</v>
      </c>
      <c r="AT17" s="1">
        <f t="shared" si="7"/>
        <v>0.913932569727561</v>
      </c>
      <c r="AV17" s="5">
        <f t="shared" si="8"/>
        <v>1545.3</v>
      </c>
      <c r="AW17" s="1">
        <f>U17/AV17</f>
        <v>0.08606743027243902</v>
      </c>
      <c r="AX17" s="1">
        <f>AO17/AV17</f>
        <v>0.913932569727561</v>
      </c>
    </row>
    <row r="18" spans="1:50" ht="12.75">
      <c r="A18" s="4">
        <v>1344</v>
      </c>
      <c r="B18" s="8">
        <v>6</v>
      </c>
      <c r="E18" s="5">
        <f t="shared" si="11"/>
        <v>0</v>
      </c>
      <c r="J18" s="5">
        <f t="shared" si="0"/>
        <v>0</v>
      </c>
      <c r="T18" s="5">
        <f t="shared" si="1"/>
        <v>0</v>
      </c>
      <c r="X18" s="5">
        <v>80.746</v>
      </c>
      <c r="Y18" s="5">
        <v>142</v>
      </c>
      <c r="AD18" s="5">
        <f t="shared" si="2"/>
        <v>142</v>
      </c>
      <c r="AN18" s="5">
        <f t="shared" si="3"/>
        <v>80.746</v>
      </c>
      <c r="AO18" s="5">
        <v>142</v>
      </c>
      <c r="AQ18" s="5">
        <f t="shared" si="4"/>
        <v>142</v>
      </c>
      <c r="AR18" s="5">
        <f t="shared" si="5"/>
        <v>142</v>
      </c>
      <c r="AS18" s="1">
        <f t="shared" si="6"/>
        <v>0</v>
      </c>
      <c r="AT18" s="1">
        <f t="shared" si="7"/>
        <v>1</v>
      </c>
      <c r="AV18" s="5">
        <f t="shared" si="8"/>
        <v>142</v>
      </c>
      <c r="AW18" s="1">
        <f>U18/AV18</f>
        <v>0</v>
      </c>
      <c r="AX18" s="1">
        <f>AO18/AV18</f>
        <v>1</v>
      </c>
    </row>
    <row r="19" spans="1:50" ht="12.75">
      <c r="A19" s="4">
        <v>1345</v>
      </c>
      <c r="B19" s="8" t="s">
        <v>70</v>
      </c>
      <c r="E19" s="5">
        <f t="shared" si="11"/>
        <v>0</v>
      </c>
      <c r="J19" s="5">
        <f t="shared" si="0"/>
        <v>0</v>
      </c>
      <c r="T19" s="5">
        <f t="shared" si="1"/>
        <v>0</v>
      </c>
      <c r="Y19" s="5">
        <v>0</v>
      </c>
      <c r="AD19" s="5">
        <f t="shared" si="2"/>
        <v>0</v>
      </c>
      <c r="AN19" s="5">
        <f t="shared" si="3"/>
        <v>0</v>
      </c>
      <c r="AQ19" s="5">
        <f t="shared" si="4"/>
        <v>0</v>
      </c>
      <c r="AR19" s="5">
        <f t="shared" si="5"/>
        <v>0</v>
      </c>
      <c r="AS19" s="1" t="e">
        <f t="shared" si="6"/>
        <v>#DIV/0!</v>
      </c>
      <c r="AT19" s="1" t="e">
        <f t="shared" si="7"/>
        <v>#DIV/0!</v>
      </c>
      <c r="AV19" s="5">
        <f t="shared" si="8"/>
        <v>0</v>
      </c>
      <c r="AW19" s="1">
        <v>0</v>
      </c>
      <c r="AX19" s="1">
        <v>0</v>
      </c>
    </row>
    <row r="20" spans="1:50" ht="12.75">
      <c r="A20" s="4">
        <v>1346</v>
      </c>
      <c r="B20" s="8">
        <v>8.33</v>
      </c>
      <c r="E20" s="5">
        <f t="shared" si="11"/>
        <v>0</v>
      </c>
      <c r="J20" s="5">
        <f t="shared" si="0"/>
        <v>0</v>
      </c>
      <c r="T20" s="5">
        <f t="shared" si="1"/>
        <v>0</v>
      </c>
      <c r="X20" s="5">
        <v>1361.757</v>
      </c>
      <c r="Y20" s="5">
        <v>2499</v>
      </c>
      <c r="AD20" s="5">
        <f t="shared" si="2"/>
        <v>2499</v>
      </c>
      <c r="AN20" s="5">
        <f t="shared" si="3"/>
        <v>1361.757</v>
      </c>
      <c r="AO20" s="5">
        <v>2499</v>
      </c>
      <c r="AQ20" s="5">
        <f t="shared" si="4"/>
        <v>2499</v>
      </c>
      <c r="AR20" s="5">
        <f t="shared" si="5"/>
        <v>2499</v>
      </c>
      <c r="AS20" s="1">
        <f t="shared" si="6"/>
        <v>0</v>
      </c>
      <c r="AT20" s="1">
        <f t="shared" si="7"/>
        <v>1</v>
      </c>
      <c r="AV20" s="5">
        <f t="shared" si="8"/>
        <v>2499</v>
      </c>
      <c r="AW20" s="1">
        <v>0</v>
      </c>
      <c r="AX20" s="1">
        <v>0</v>
      </c>
    </row>
    <row r="21" spans="1:50" ht="12.75">
      <c r="A21" s="4">
        <v>1347</v>
      </c>
      <c r="B21" s="8">
        <v>12</v>
      </c>
      <c r="E21" s="5">
        <f t="shared" si="11"/>
        <v>0</v>
      </c>
      <c r="J21" s="5">
        <f t="shared" si="0"/>
        <v>0</v>
      </c>
      <c r="T21" s="5">
        <f t="shared" si="1"/>
        <v>0</v>
      </c>
      <c r="X21" s="5">
        <v>7643.177</v>
      </c>
      <c r="Y21" s="5">
        <v>15358.43</v>
      </c>
      <c r="AD21" s="5">
        <f t="shared" si="2"/>
        <v>15358.43</v>
      </c>
      <c r="AN21" s="5">
        <f t="shared" si="3"/>
        <v>7643.177</v>
      </c>
      <c r="AO21" s="5">
        <v>15358.43</v>
      </c>
      <c r="AQ21" s="5">
        <f t="shared" si="4"/>
        <v>15358.43</v>
      </c>
      <c r="AR21" s="5">
        <f t="shared" si="5"/>
        <v>15358.43</v>
      </c>
      <c r="AS21" s="1">
        <f t="shared" si="6"/>
        <v>0</v>
      </c>
      <c r="AT21" s="1">
        <f t="shared" si="7"/>
        <v>1</v>
      </c>
      <c r="AV21" s="5">
        <f t="shared" si="8"/>
        <v>15358.43</v>
      </c>
      <c r="AW21" s="1">
        <v>0</v>
      </c>
      <c r="AX21" s="1">
        <v>0</v>
      </c>
    </row>
    <row r="22" spans="1:50" ht="12.75">
      <c r="A22" s="4">
        <v>1348</v>
      </c>
      <c r="B22" s="8">
        <v>12</v>
      </c>
      <c r="E22" s="5">
        <f t="shared" si="11"/>
        <v>0</v>
      </c>
      <c r="J22" s="5">
        <f t="shared" si="0"/>
        <v>0</v>
      </c>
      <c r="T22" s="5">
        <f t="shared" si="1"/>
        <v>0</v>
      </c>
      <c r="X22" s="5">
        <v>7492.972</v>
      </c>
      <c r="Y22" s="5">
        <v>15104.98</v>
      </c>
      <c r="AD22" s="5">
        <f t="shared" si="2"/>
        <v>15104.98</v>
      </c>
      <c r="AN22" s="5">
        <f t="shared" si="3"/>
        <v>7492.972</v>
      </c>
      <c r="AO22" s="5">
        <v>15104.98</v>
      </c>
      <c r="AQ22" s="5">
        <f t="shared" si="4"/>
        <v>15104.98</v>
      </c>
      <c r="AR22" s="5">
        <f t="shared" si="5"/>
        <v>15104.98</v>
      </c>
      <c r="AS22" s="1">
        <f t="shared" si="6"/>
        <v>0</v>
      </c>
      <c r="AT22" s="1">
        <f t="shared" si="7"/>
        <v>1</v>
      </c>
      <c r="AV22" s="5">
        <f t="shared" si="8"/>
        <v>15104.98</v>
      </c>
      <c r="AW22" s="1">
        <f aca="true" t="shared" si="12" ref="AW22:AW44">U22/AV22</f>
        <v>0</v>
      </c>
      <c r="AX22" s="1">
        <f aca="true" t="shared" si="13" ref="AX22:AX44">AO22/AV22</f>
        <v>1</v>
      </c>
    </row>
    <row r="23" spans="1:50" ht="12.75">
      <c r="A23" s="4">
        <v>1349</v>
      </c>
      <c r="B23" s="8">
        <v>12</v>
      </c>
      <c r="D23" s="5">
        <v>473.624</v>
      </c>
      <c r="E23" s="5">
        <f t="shared" si="11"/>
        <v>9887.8</v>
      </c>
      <c r="J23" s="5">
        <f t="shared" si="0"/>
        <v>9887.8</v>
      </c>
      <c r="T23" s="5">
        <f t="shared" si="1"/>
        <v>473.624</v>
      </c>
      <c r="U23" s="5">
        <v>9887.8</v>
      </c>
      <c r="X23" s="5">
        <v>2440.135</v>
      </c>
      <c r="Y23" s="5">
        <v>4919.03</v>
      </c>
      <c r="AD23" s="5">
        <f t="shared" si="2"/>
        <v>4919.03</v>
      </c>
      <c r="AN23" s="5">
        <f t="shared" si="3"/>
        <v>2440.135</v>
      </c>
      <c r="AO23" s="5">
        <v>4919.03</v>
      </c>
      <c r="AQ23" s="5">
        <f t="shared" si="4"/>
        <v>4919.03</v>
      </c>
      <c r="AR23" s="5">
        <f t="shared" si="5"/>
        <v>14806.829999999998</v>
      </c>
      <c r="AS23" s="1">
        <f t="shared" si="6"/>
        <v>0.6677864201858197</v>
      </c>
      <c r="AT23" s="1">
        <f t="shared" si="7"/>
        <v>0.33221357981418037</v>
      </c>
      <c r="AV23" s="5">
        <f t="shared" si="8"/>
        <v>14806.829999999998</v>
      </c>
      <c r="AW23" s="1">
        <f t="shared" si="12"/>
        <v>0.6677864201858197</v>
      </c>
      <c r="AX23" s="1">
        <f t="shared" si="13"/>
        <v>0.33221357981418037</v>
      </c>
    </row>
    <row r="24" spans="1:50" ht="12.75">
      <c r="A24" s="4">
        <v>1350</v>
      </c>
      <c r="B24" s="8">
        <v>12</v>
      </c>
      <c r="D24" s="5">
        <v>1106.199</v>
      </c>
      <c r="E24" s="5">
        <f t="shared" si="11"/>
        <v>23094.01</v>
      </c>
      <c r="J24" s="5">
        <f t="shared" si="0"/>
        <v>23094.01</v>
      </c>
      <c r="T24" s="5">
        <f t="shared" si="1"/>
        <v>1106.199</v>
      </c>
      <c r="U24" s="5">
        <v>23094.01</v>
      </c>
      <c r="X24" s="5">
        <v>8829.408</v>
      </c>
      <c r="Y24" s="5">
        <v>17811.53</v>
      </c>
      <c r="AD24" s="5">
        <f t="shared" si="2"/>
        <v>17811.53</v>
      </c>
      <c r="AN24" s="5">
        <f t="shared" si="3"/>
        <v>8829.408</v>
      </c>
      <c r="AO24" s="5">
        <v>17811.53</v>
      </c>
      <c r="AQ24" s="5">
        <f t="shared" si="4"/>
        <v>17811.53</v>
      </c>
      <c r="AR24" s="5">
        <f t="shared" si="5"/>
        <v>40905.53999999999</v>
      </c>
      <c r="AS24" s="1">
        <f t="shared" si="6"/>
        <v>0.5645692490552625</v>
      </c>
      <c r="AT24" s="1">
        <f t="shared" si="7"/>
        <v>0.4354307509447376</v>
      </c>
      <c r="AV24" s="5">
        <f t="shared" si="8"/>
        <v>40905.53999999999</v>
      </c>
      <c r="AW24" s="1">
        <f t="shared" si="12"/>
        <v>0.5645692490552625</v>
      </c>
      <c r="AX24" s="1">
        <f t="shared" si="13"/>
        <v>0.4354307509447376</v>
      </c>
    </row>
    <row r="25" spans="1:50" ht="12.75">
      <c r="A25" s="4">
        <v>1351</v>
      </c>
      <c r="B25" s="8">
        <v>12</v>
      </c>
      <c r="D25" s="5">
        <v>1242.117</v>
      </c>
      <c r="E25" s="5">
        <f t="shared" si="11"/>
        <v>25931.52</v>
      </c>
      <c r="J25" s="5">
        <f t="shared" si="0"/>
        <v>25931.52</v>
      </c>
      <c r="T25" s="5">
        <f t="shared" si="1"/>
        <v>1242.117</v>
      </c>
      <c r="U25" s="5">
        <v>25931.52</v>
      </c>
      <c r="X25" s="5">
        <v>5801.069</v>
      </c>
      <c r="Y25" s="5">
        <v>12134.6</v>
      </c>
      <c r="AD25" s="5">
        <f t="shared" si="2"/>
        <v>12134.6</v>
      </c>
      <c r="AN25" s="5">
        <f t="shared" si="3"/>
        <v>5801.069</v>
      </c>
      <c r="AO25" s="5">
        <v>12134.6</v>
      </c>
      <c r="AQ25" s="5">
        <f t="shared" si="4"/>
        <v>12134.6</v>
      </c>
      <c r="AR25" s="5">
        <f t="shared" si="5"/>
        <v>38066.12</v>
      </c>
      <c r="AS25" s="1">
        <f t="shared" si="6"/>
        <v>0.681223092871036</v>
      </c>
      <c r="AT25" s="1">
        <f t="shared" si="7"/>
        <v>0.318776907128964</v>
      </c>
      <c r="AV25" s="5">
        <f t="shared" si="8"/>
        <v>38066.12</v>
      </c>
      <c r="AW25" s="1">
        <f t="shared" si="12"/>
        <v>0.681223092871036</v>
      </c>
      <c r="AX25" s="1">
        <f t="shared" si="13"/>
        <v>0.318776907128964</v>
      </c>
    </row>
    <row r="26" spans="1:50" ht="12.75">
      <c r="A26" s="4">
        <v>1352</v>
      </c>
      <c r="B26" s="8">
        <v>12</v>
      </c>
      <c r="D26" s="5">
        <v>900.874</v>
      </c>
      <c r="E26" s="5">
        <f t="shared" si="11"/>
        <v>19692.99</v>
      </c>
      <c r="J26" s="5">
        <f t="shared" si="0"/>
        <v>19692.99</v>
      </c>
      <c r="T26" s="5">
        <f t="shared" si="1"/>
        <v>900.874</v>
      </c>
      <c r="U26" s="5">
        <v>19692.99</v>
      </c>
      <c r="X26" s="5">
        <v>6891.804</v>
      </c>
      <c r="Y26" s="5">
        <v>14913.57</v>
      </c>
      <c r="AD26" s="5">
        <f t="shared" si="2"/>
        <v>14913.57</v>
      </c>
      <c r="AN26" s="5">
        <f t="shared" si="3"/>
        <v>6891.804</v>
      </c>
      <c r="AO26" s="5">
        <v>14913.57</v>
      </c>
      <c r="AQ26" s="5">
        <f t="shared" si="4"/>
        <v>14913.57</v>
      </c>
      <c r="AR26" s="5">
        <f t="shared" si="5"/>
        <v>34606.56</v>
      </c>
      <c r="AS26" s="1">
        <f t="shared" si="6"/>
        <v>0.5690536707491297</v>
      </c>
      <c r="AT26" s="1">
        <f t="shared" si="7"/>
        <v>0.4309463292508704</v>
      </c>
      <c r="AV26" s="5">
        <f t="shared" si="8"/>
        <v>34606.56</v>
      </c>
      <c r="AW26" s="1">
        <f t="shared" si="12"/>
        <v>0.5690536707491297</v>
      </c>
      <c r="AX26" s="1">
        <f t="shared" si="13"/>
        <v>0.4309463292508704</v>
      </c>
    </row>
    <row r="27" spans="1:50" ht="12.75">
      <c r="A27" s="4">
        <v>1353</v>
      </c>
      <c r="B27" s="8">
        <v>12</v>
      </c>
      <c r="D27" s="5">
        <v>1325.455</v>
      </c>
      <c r="E27" s="5">
        <f t="shared" si="11"/>
        <v>30186.95</v>
      </c>
      <c r="J27" s="5">
        <f t="shared" si="0"/>
        <v>30186.95</v>
      </c>
      <c r="T27" s="5">
        <f t="shared" si="1"/>
        <v>1325.455</v>
      </c>
      <c r="U27" s="5">
        <v>30186.95</v>
      </c>
      <c r="X27" s="5">
        <v>6757.738</v>
      </c>
      <c r="Y27" s="5">
        <v>14630.99</v>
      </c>
      <c r="AD27" s="5">
        <f t="shared" si="2"/>
        <v>14630.99</v>
      </c>
      <c r="AN27" s="5">
        <f t="shared" si="3"/>
        <v>6757.738</v>
      </c>
      <c r="AO27" s="5">
        <v>14630.99</v>
      </c>
      <c r="AQ27" s="5">
        <f t="shared" si="4"/>
        <v>14630.99</v>
      </c>
      <c r="AR27" s="5">
        <f t="shared" si="5"/>
        <v>44817.94</v>
      </c>
      <c r="AS27" s="1">
        <f t="shared" si="6"/>
        <v>0.6735461290724205</v>
      </c>
      <c r="AT27" s="1">
        <f t="shared" si="7"/>
        <v>0.32645387092757944</v>
      </c>
      <c r="AV27" s="5">
        <f t="shared" si="8"/>
        <v>44817.94</v>
      </c>
      <c r="AW27" s="1">
        <f t="shared" si="12"/>
        <v>0.6735461290724205</v>
      </c>
      <c r="AX27" s="1">
        <f t="shared" si="13"/>
        <v>0.32645387092757944</v>
      </c>
    </row>
    <row r="28" spans="1:50" ht="12.75">
      <c r="A28" s="4">
        <v>1354</v>
      </c>
      <c r="B28" s="8">
        <v>12</v>
      </c>
      <c r="E28" s="5">
        <f t="shared" si="11"/>
        <v>0</v>
      </c>
      <c r="J28" s="5">
        <f t="shared" si="0"/>
        <v>0</v>
      </c>
      <c r="T28" s="5">
        <f t="shared" si="1"/>
        <v>0</v>
      </c>
      <c r="X28" s="5">
        <v>526.484</v>
      </c>
      <c r="Y28" s="5">
        <v>1196.14</v>
      </c>
      <c r="AD28" s="5">
        <f t="shared" si="2"/>
        <v>1196.14</v>
      </c>
      <c r="AN28" s="5">
        <f t="shared" si="3"/>
        <v>526.484</v>
      </c>
      <c r="AO28" s="5">
        <v>1196.14</v>
      </c>
      <c r="AQ28" s="5">
        <f t="shared" si="4"/>
        <v>1196.14</v>
      </c>
      <c r="AR28" s="5">
        <f t="shared" si="5"/>
        <v>1196.14</v>
      </c>
      <c r="AS28" s="1">
        <f t="shared" si="6"/>
        <v>0</v>
      </c>
      <c r="AT28" s="1">
        <f t="shared" si="7"/>
        <v>1</v>
      </c>
      <c r="AV28" s="5">
        <f t="shared" si="8"/>
        <v>1196.14</v>
      </c>
      <c r="AW28" s="1">
        <f t="shared" si="12"/>
        <v>0</v>
      </c>
      <c r="AX28" s="1">
        <f t="shared" si="13"/>
        <v>1</v>
      </c>
    </row>
    <row r="29" spans="1:50" ht="12.75">
      <c r="A29" s="4">
        <v>1355</v>
      </c>
      <c r="B29" s="8">
        <v>12</v>
      </c>
      <c r="D29" s="5">
        <v>2014.858</v>
      </c>
      <c r="E29" s="5">
        <f t="shared" si="11"/>
        <v>48246.31</v>
      </c>
      <c r="J29" s="5">
        <f t="shared" si="0"/>
        <v>48246.31</v>
      </c>
      <c r="T29" s="5">
        <f t="shared" si="1"/>
        <v>2014.858</v>
      </c>
      <c r="U29" s="5">
        <v>48246.31</v>
      </c>
      <c r="X29" s="5">
        <v>5917.658</v>
      </c>
      <c r="Y29" s="5">
        <v>14110.96</v>
      </c>
      <c r="AD29" s="5">
        <f t="shared" si="2"/>
        <v>14110.96</v>
      </c>
      <c r="AN29" s="5">
        <f t="shared" si="3"/>
        <v>5917.658</v>
      </c>
      <c r="AO29" s="5">
        <v>14110.96</v>
      </c>
      <c r="AQ29" s="5">
        <f t="shared" si="4"/>
        <v>14110.96</v>
      </c>
      <c r="AR29" s="5">
        <f t="shared" si="5"/>
        <v>62357.27</v>
      </c>
      <c r="AS29" s="1">
        <f t="shared" si="6"/>
        <v>0.7737078611683931</v>
      </c>
      <c r="AT29" s="1">
        <f t="shared" si="7"/>
        <v>0.22629213883160695</v>
      </c>
      <c r="AV29" s="5">
        <f t="shared" si="8"/>
        <v>62357.27</v>
      </c>
      <c r="AW29" s="1">
        <f t="shared" si="12"/>
        <v>0.7737078611683931</v>
      </c>
      <c r="AX29" s="1">
        <f t="shared" si="13"/>
        <v>0.22629213883160695</v>
      </c>
    </row>
    <row r="30" spans="1:50" ht="12.75">
      <c r="A30" s="4">
        <v>1356</v>
      </c>
      <c r="B30" s="8">
        <v>12</v>
      </c>
      <c r="D30" s="5">
        <v>1953.188</v>
      </c>
      <c r="E30" s="5">
        <f t="shared" si="11"/>
        <v>47687.56</v>
      </c>
      <c r="J30" s="5">
        <f t="shared" si="0"/>
        <v>47687.56</v>
      </c>
      <c r="T30" s="5">
        <f t="shared" si="1"/>
        <v>1953.188</v>
      </c>
      <c r="U30" s="5">
        <v>47687.56</v>
      </c>
      <c r="X30" s="5">
        <v>7480.692</v>
      </c>
      <c r="Y30" s="5">
        <v>17842.93</v>
      </c>
      <c r="AD30" s="5">
        <f t="shared" si="2"/>
        <v>17842.93</v>
      </c>
      <c r="AN30" s="5">
        <f t="shared" si="3"/>
        <v>7480.692</v>
      </c>
      <c r="AO30" s="5">
        <v>17842.93</v>
      </c>
      <c r="AQ30" s="5">
        <f t="shared" si="4"/>
        <v>17842.93</v>
      </c>
      <c r="AR30" s="5">
        <f t="shared" si="5"/>
        <v>65530.49</v>
      </c>
      <c r="AS30" s="1">
        <f t="shared" si="6"/>
        <v>0.7277156023097034</v>
      </c>
      <c r="AT30" s="1">
        <f t="shared" si="7"/>
        <v>0.27228439769029655</v>
      </c>
      <c r="AV30" s="5">
        <f t="shared" si="8"/>
        <v>65530.49</v>
      </c>
      <c r="AW30" s="1">
        <f t="shared" si="12"/>
        <v>0.7277156023097034</v>
      </c>
      <c r="AX30" s="1">
        <f t="shared" si="13"/>
        <v>0.27228439769029655</v>
      </c>
    </row>
    <row r="31" spans="1:50" ht="12.75">
      <c r="A31" s="4">
        <v>1357</v>
      </c>
      <c r="B31" s="8">
        <v>12</v>
      </c>
      <c r="D31" s="5">
        <v>4929.816</v>
      </c>
      <c r="E31" s="5">
        <f t="shared" si="11"/>
        <v>122258.25</v>
      </c>
      <c r="J31" s="5">
        <f t="shared" si="0"/>
        <v>122258.25</v>
      </c>
      <c r="T31" s="5">
        <f t="shared" si="1"/>
        <v>4929.816</v>
      </c>
      <c r="U31" s="5">
        <v>122258.25</v>
      </c>
      <c r="X31" s="5">
        <v>9674.487</v>
      </c>
      <c r="Y31" s="5">
        <v>23075.55</v>
      </c>
      <c r="AD31" s="5">
        <f t="shared" si="2"/>
        <v>23075.55</v>
      </c>
      <c r="AN31" s="5">
        <f t="shared" si="3"/>
        <v>9674.487</v>
      </c>
      <c r="AO31" s="5">
        <v>23075.55</v>
      </c>
      <c r="AQ31" s="5">
        <f t="shared" si="4"/>
        <v>23075.55</v>
      </c>
      <c r="AR31" s="5">
        <f t="shared" si="5"/>
        <v>145333.8</v>
      </c>
      <c r="AS31" s="1">
        <f t="shared" si="6"/>
        <v>0.841223789648382</v>
      </c>
      <c r="AT31" s="1">
        <f t="shared" si="7"/>
        <v>0.15877621035161815</v>
      </c>
      <c r="AV31" s="5">
        <f t="shared" si="8"/>
        <v>145333.8</v>
      </c>
      <c r="AW31" s="1">
        <f t="shared" si="12"/>
        <v>0.841223789648382</v>
      </c>
      <c r="AX31" s="1">
        <f t="shared" si="13"/>
        <v>0.15877621035161815</v>
      </c>
    </row>
    <row r="32" spans="1:50" ht="12.75">
      <c r="A32" s="4">
        <v>1358</v>
      </c>
      <c r="B32" s="8">
        <v>12</v>
      </c>
      <c r="D32" s="5">
        <v>3247.369</v>
      </c>
      <c r="E32" s="5">
        <f t="shared" si="11"/>
        <v>80798.96</v>
      </c>
      <c r="J32" s="5">
        <f t="shared" si="0"/>
        <v>80798.96</v>
      </c>
      <c r="T32" s="5">
        <f t="shared" si="1"/>
        <v>3247.369</v>
      </c>
      <c r="U32" s="5">
        <v>80798.96</v>
      </c>
      <c r="X32" s="5">
        <v>9822.94</v>
      </c>
      <c r="Y32" s="5">
        <v>23429.65</v>
      </c>
      <c r="AD32" s="5">
        <f t="shared" si="2"/>
        <v>23429.65</v>
      </c>
      <c r="AN32" s="5">
        <f t="shared" si="3"/>
        <v>9822.94</v>
      </c>
      <c r="AO32" s="5">
        <v>23429.65</v>
      </c>
      <c r="AQ32" s="5">
        <f t="shared" si="4"/>
        <v>23429.65</v>
      </c>
      <c r="AR32" s="5">
        <f t="shared" si="5"/>
        <v>104228.61000000002</v>
      </c>
      <c r="AS32" s="1">
        <f t="shared" si="6"/>
        <v>0.7752090332970957</v>
      </c>
      <c r="AT32" s="1">
        <f t="shared" si="7"/>
        <v>0.2247909667029043</v>
      </c>
      <c r="AV32" s="5">
        <f t="shared" si="8"/>
        <v>104228.61000000002</v>
      </c>
      <c r="AW32" s="1">
        <f t="shared" si="12"/>
        <v>0.7752090332970957</v>
      </c>
      <c r="AX32" s="1">
        <f t="shared" si="13"/>
        <v>0.2247909667029043</v>
      </c>
    </row>
    <row r="33" spans="1:50" ht="12.75">
      <c r="A33" s="4">
        <v>1359</v>
      </c>
      <c r="B33" s="8">
        <v>12</v>
      </c>
      <c r="D33" s="5">
        <v>2348.01</v>
      </c>
      <c r="E33" s="5">
        <f t="shared" si="11"/>
        <v>60009.71</v>
      </c>
      <c r="J33" s="5">
        <f t="shared" si="0"/>
        <v>60009.71</v>
      </c>
      <c r="T33" s="5">
        <f t="shared" si="1"/>
        <v>2348.01</v>
      </c>
      <c r="U33" s="5">
        <v>60009.71</v>
      </c>
      <c r="X33" s="5">
        <v>6302.365</v>
      </c>
      <c r="Y33" s="5">
        <v>15032.4</v>
      </c>
      <c r="AD33" s="5">
        <f t="shared" si="2"/>
        <v>15032.4</v>
      </c>
      <c r="AN33" s="5">
        <f t="shared" si="3"/>
        <v>6302.365</v>
      </c>
      <c r="AO33" s="5">
        <v>15032.4</v>
      </c>
      <c r="AQ33" s="5">
        <f t="shared" si="4"/>
        <v>15032.4</v>
      </c>
      <c r="AR33" s="5">
        <f t="shared" si="5"/>
        <v>75042.11</v>
      </c>
      <c r="AS33" s="1">
        <f t="shared" si="6"/>
        <v>0.7996804727372404</v>
      </c>
      <c r="AT33" s="1">
        <f t="shared" si="7"/>
        <v>0.20031952726275953</v>
      </c>
      <c r="AV33" s="5">
        <f t="shared" si="8"/>
        <v>75042.11</v>
      </c>
      <c r="AW33" s="1">
        <f t="shared" si="12"/>
        <v>0.7996804727372404</v>
      </c>
      <c r="AX33" s="1">
        <f t="shared" si="13"/>
        <v>0.20031952726275953</v>
      </c>
    </row>
    <row r="34" spans="1:50" ht="12.75">
      <c r="A34" s="4">
        <v>1360</v>
      </c>
      <c r="B34" s="8">
        <v>12</v>
      </c>
      <c r="D34" s="5">
        <v>3480.75</v>
      </c>
      <c r="E34" s="5">
        <f t="shared" si="11"/>
        <v>93595.66</v>
      </c>
      <c r="J34" s="5">
        <f t="shared" si="0"/>
        <v>93595.66</v>
      </c>
      <c r="T34" s="5">
        <f t="shared" si="1"/>
        <v>3480.75</v>
      </c>
      <c r="U34" s="5">
        <v>93595.66</v>
      </c>
      <c r="X34" s="5">
        <v>10823.168</v>
      </c>
      <c r="Y34" s="5">
        <v>26877.05</v>
      </c>
      <c r="AD34" s="5">
        <f t="shared" si="2"/>
        <v>26877.05</v>
      </c>
      <c r="AN34" s="5">
        <f t="shared" si="3"/>
        <v>10823.168</v>
      </c>
      <c r="AO34" s="5">
        <v>26877.05</v>
      </c>
      <c r="AQ34" s="5">
        <f t="shared" si="4"/>
        <v>26877.05</v>
      </c>
      <c r="AR34" s="5">
        <f t="shared" si="5"/>
        <v>120472.71</v>
      </c>
      <c r="AS34" s="1">
        <f t="shared" si="6"/>
        <v>0.77690341654969</v>
      </c>
      <c r="AT34" s="1">
        <f t="shared" si="7"/>
        <v>0.22309658345031003</v>
      </c>
      <c r="AV34" s="5">
        <f t="shared" si="8"/>
        <v>120472.71</v>
      </c>
      <c r="AW34" s="1">
        <f t="shared" si="12"/>
        <v>0.77690341654969</v>
      </c>
      <c r="AX34" s="1">
        <f t="shared" si="13"/>
        <v>0.22309658345031003</v>
      </c>
    </row>
    <row r="35" spans="1:50" ht="12.75">
      <c r="A35" s="4">
        <v>1361</v>
      </c>
      <c r="B35" s="8">
        <v>12</v>
      </c>
      <c r="D35" s="5">
        <v>2704.52</v>
      </c>
      <c r="E35" s="5">
        <f t="shared" si="11"/>
        <v>73742.12</v>
      </c>
      <c r="J35" s="5">
        <f t="shared" si="0"/>
        <v>73742.12</v>
      </c>
      <c r="T35" s="5">
        <f t="shared" si="1"/>
        <v>2704.52</v>
      </c>
      <c r="U35" s="5">
        <v>73742.12</v>
      </c>
      <c r="X35" s="5">
        <v>4434.103</v>
      </c>
      <c r="Y35" s="5">
        <v>11027.52</v>
      </c>
      <c r="AD35" s="5">
        <f t="shared" si="2"/>
        <v>11027.52</v>
      </c>
      <c r="AN35" s="5">
        <f t="shared" si="3"/>
        <v>4434.103</v>
      </c>
      <c r="AO35" s="5">
        <v>11027.52</v>
      </c>
      <c r="AQ35" s="5">
        <f t="shared" si="4"/>
        <v>11027.52</v>
      </c>
      <c r="AR35" s="5">
        <f t="shared" si="5"/>
        <v>84769.64</v>
      </c>
      <c r="AS35" s="1">
        <f t="shared" si="6"/>
        <v>0.8699119165776804</v>
      </c>
      <c r="AT35" s="1">
        <f t="shared" si="7"/>
        <v>0.1300880834223196</v>
      </c>
      <c r="AV35" s="5">
        <f t="shared" si="8"/>
        <v>84769.64</v>
      </c>
      <c r="AW35" s="1">
        <f t="shared" si="12"/>
        <v>0.8699119165776804</v>
      </c>
      <c r="AX35" s="1">
        <f t="shared" si="13"/>
        <v>0.1300880834223196</v>
      </c>
    </row>
    <row r="36" spans="1:50" ht="12.75">
      <c r="A36" s="4">
        <v>1362</v>
      </c>
      <c r="B36" s="8">
        <v>12</v>
      </c>
      <c r="D36" s="5">
        <v>3504.42</v>
      </c>
      <c r="E36" s="5">
        <f t="shared" si="11"/>
        <v>101915.41</v>
      </c>
      <c r="J36" s="5">
        <f t="shared" si="0"/>
        <v>101915.41</v>
      </c>
      <c r="T36" s="5">
        <f t="shared" si="1"/>
        <v>3504.42</v>
      </c>
      <c r="U36" s="5">
        <v>101915.41</v>
      </c>
      <c r="X36" s="5">
        <v>4594.479</v>
      </c>
      <c r="Y36" s="5">
        <v>11656.59</v>
      </c>
      <c r="AD36" s="5">
        <f t="shared" si="2"/>
        <v>11656.59</v>
      </c>
      <c r="AN36" s="5">
        <f t="shared" si="3"/>
        <v>4594.479</v>
      </c>
      <c r="AO36" s="5">
        <v>11656.59</v>
      </c>
      <c r="AQ36" s="5">
        <f t="shared" si="4"/>
        <v>11656.59</v>
      </c>
      <c r="AR36" s="5">
        <f t="shared" si="5"/>
        <v>113572</v>
      </c>
      <c r="AS36" s="1">
        <f t="shared" si="6"/>
        <v>0.8973638748987427</v>
      </c>
      <c r="AT36" s="1">
        <f t="shared" si="7"/>
        <v>0.10263612510125736</v>
      </c>
      <c r="AV36" s="5">
        <f t="shared" si="8"/>
        <v>113572</v>
      </c>
      <c r="AW36" s="1">
        <f t="shared" si="12"/>
        <v>0.8973638748987427</v>
      </c>
      <c r="AX36" s="1">
        <f t="shared" si="13"/>
        <v>0.10263612510125736</v>
      </c>
    </row>
    <row r="37" spans="1:50" ht="12.75">
      <c r="A37" s="4">
        <v>1363</v>
      </c>
      <c r="B37" s="8">
        <v>12</v>
      </c>
      <c r="D37" s="5">
        <v>2088.229</v>
      </c>
      <c r="E37" s="5">
        <f t="shared" si="11"/>
        <v>61180.6</v>
      </c>
      <c r="J37" s="5">
        <f t="shared" si="0"/>
        <v>61180.6</v>
      </c>
      <c r="T37" s="5">
        <f t="shared" si="1"/>
        <v>2088.229</v>
      </c>
      <c r="U37" s="5">
        <v>61180.6</v>
      </c>
      <c r="Y37" s="5">
        <v>0</v>
      </c>
      <c r="AD37" s="5">
        <f t="shared" si="2"/>
        <v>0</v>
      </c>
      <c r="AN37" s="5">
        <f t="shared" si="3"/>
        <v>0</v>
      </c>
      <c r="AO37" s="5">
        <v>0</v>
      </c>
      <c r="AQ37" s="5">
        <f t="shared" si="4"/>
        <v>0</v>
      </c>
      <c r="AR37" s="5">
        <f t="shared" si="5"/>
        <v>61180.6</v>
      </c>
      <c r="AS37" s="1">
        <f t="shared" si="6"/>
        <v>1</v>
      </c>
      <c r="AT37" s="1">
        <f t="shared" si="7"/>
        <v>0</v>
      </c>
      <c r="AV37" s="5">
        <f t="shared" si="8"/>
        <v>61180.6</v>
      </c>
      <c r="AW37" s="1">
        <f t="shared" si="12"/>
        <v>1</v>
      </c>
      <c r="AX37" s="1">
        <f t="shared" si="13"/>
        <v>0</v>
      </c>
    </row>
    <row r="38" spans="1:50" ht="12.75">
      <c r="A38" s="4">
        <v>1364</v>
      </c>
      <c r="B38" s="8">
        <v>12</v>
      </c>
      <c r="D38" s="5">
        <v>1101.85</v>
      </c>
      <c r="E38" s="5">
        <f t="shared" si="11"/>
        <v>34350.65</v>
      </c>
      <c r="J38" s="5">
        <f t="shared" si="0"/>
        <v>34350.65</v>
      </c>
      <c r="T38" s="5">
        <f t="shared" si="1"/>
        <v>1101.85</v>
      </c>
      <c r="U38" s="5">
        <v>34350.65</v>
      </c>
      <c r="X38" s="5">
        <v>686.073</v>
      </c>
      <c r="Y38" s="5">
        <v>1901.25</v>
      </c>
      <c r="AD38" s="5">
        <f t="shared" si="2"/>
        <v>1901.25</v>
      </c>
      <c r="AN38" s="5">
        <f t="shared" si="3"/>
        <v>686.073</v>
      </c>
      <c r="AO38" s="5">
        <v>1901.25</v>
      </c>
      <c r="AQ38" s="5">
        <f t="shared" si="4"/>
        <v>1901.25</v>
      </c>
      <c r="AR38" s="5">
        <f t="shared" si="5"/>
        <v>36251.9</v>
      </c>
      <c r="AS38" s="1">
        <f t="shared" si="6"/>
        <v>0.9475544730069321</v>
      </c>
      <c r="AT38" s="1">
        <f t="shared" si="7"/>
        <v>0.05244552699306795</v>
      </c>
      <c r="AV38" s="5">
        <f t="shared" si="8"/>
        <v>36251.9</v>
      </c>
      <c r="AW38" s="1">
        <f t="shared" si="12"/>
        <v>0.9475544730069321</v>
      </c>
      <c r="AX38" s="1">
        <f t="shared" si="13"/>
        <v>0.05244552699306795</v>
      </c>
    </row>
    <row r="39" spans="1:50" ht="12.75">
      <c r="A39" s="4">
        <v>1365</v>
      </c>
      <c r="B39" s="8">
        <v>12</v>
      </c>
      <c r="D39" s="5">
        <v>3750.438</v>
      </c>
      <c r="E39" s="5">
        <f t="shared" si="11"/>
        <v>115563.69</v>
      </c>
      <c r="J39" s="5">
        <f t="shared" si="0"/>
        <v>115563.69</v>
      </c>
      <c r="T39" s="5">
        <f t="shared" si="1"/>
        <v>3750.438</v>
      </c>
      <c r="U39" s="5">
        <v>115563.69</v>
      </c>
      <c r="X39" s="5">
        <v>10246.172</v>
      </c>
      <c r="Y39" s="5">
        <v>31124.47</v>
      </c>
      <c r="AD39" s="5">
        <f t="shared" si="2"/>
        <v>31124.47</v>
      </c>
      <c r="AN39" s="5">
        <f t="shared" si="3"/>
        <v>10246.172</v>
      </c>
      <c r="AO39" s="5">
        <v>31124.47</v>
      </c>
      <c r="AQ39" s="5">
        <f t="shared" si="4"/>
        <v>31124.47</v>
      </c>
      <c r="AR39" s="5">
        <f t="shared" si="5"/>
        <v>146688.16</v>
      </c>
      <c r="AS39" s="1">
        <f t="shared" si="6"/>
        <v>0.7878187987360398</v>
      </c>
      <c r="AT39" s="1">
        <f t="shared" si="7"/>
        <v>0.21218120126396023</v>
      </c>
      <c r="AV39" s="5">
        <f t="shared" si="8"/>
        <v>146688.16</v>
      </c>
      <c r="AW39" s="1">
        <f t="shared" si="12"/>
        <v>0.7878187987360398</v>
      </c>
      <c r="AX39" s="1">
        <f t="shared" si="13"/>
        <v>0.21218120126396023</v>
      </c>
    </row>
    <row r="40" spans="1:50" ht="12.75">
      <c r="A40" s="4">
        <v>1366</v>
      </c>
      <c r="B40" s="8">
        <v>12</v>
      </c>
      <c r="D40" s="5">
        <v>2671.813</v>
      </c>
      <c r="E40" s="5">
        <f t="shared" si="11"/>
        <v>82327.59</v>
      </c>
      <c r="J40" s="5">
        <f t="shared" si="0"/>
        <v>82327.59</v>
      </c>
      <c r="T40" s="5">
        <f aca="true" t="shared" si="14" ref="T40:T71">D40*1</f>
        <v>2671.813</v>
      </c>
      <c r="U40" s="5">
        <v>82327.59</v>
      </c>
      <c r="X40" s="5">
        <v>17853.299</v>
      </c>
      <c r="Y40" s="5">
        <v>54232.42</v>
      </c>
      <c r="AD40" s="5">
        <f t="shared" si="2"/>
        <v>54232.42</v>
      </c>
      <c r="AN40" s="5">
        <f aca="true" t="shared" si="15" ref="AN40:AN71">X40*1</f>
        <v>17853.299</v>
      </c>
      <c r="AO40" s="5">
        <v>54232.42</v>
      </c>
      <c r="AQ40" s="5">
        <f aca="true" t="shared" si="16" ref="AQ40:AQ71">Y40+AB40+AH40+AK40</f>
        <v>54232.42</v>
      </c>
      <c r="AR40" s="5">
        <f t="shared" si="5"/>
        <v>136560.01</v>
      </c>
      <c r="AS40" s="1">
        <f t="shared" si="6"/>
        <v>0.6028674866090006</v>
      </c>
      <c r="AT40" s="1">
        <f t="shared" si="7"/>
        <v>0.39713251339099925</v>
      </c>
      <c r="AV40" s="5">
        <f aca="true" t="shared" si="17" ref="AV40:AV71">U40+AO40</f>
        <v>136560.01</v>
      </c>
      <c r="AW40" s="1">
        <f t="shared" si="12"/>
        <v>0.6028674866090006</v>
      </c>
      <c r="AX40" s="1">
        <f t="shared" si="13"/>
        <v>0.39713251339099925</v>
      </c>
    </row>
    <row r="41" spans="1:50" ht="12.75">
      <c r="A41" s="4">
        <v>1367</v>
      </c>
      <c r="B41" s="8">
        <v>12</v>
      </c>
      <c r="D41" s="5">
        <v>1471.585</v>
      </c>
      <c r="E41" s="5">
        <f aca="true" t="shared" si="18" ref="E41:E72">U41*1</f>
        <v>45344.52</v>
      </c>
      <c r="J41" s="5">
        <f t="shared" si="0"/>
        <v>45344.52</v>
      </c>
      <c r="T41" s="5">
        <f t="shared" si="14"/>
        <v>1471.585</v>
      </c>
      <c r="U41" s="5">
        <v>45344.52</v>
      </c>
      <c r="X41" s="5">
        <v>11135.932</v>
      </c>
      <c r="Y41" s="5">
        <v>33827.27</v>
      </c>
      <c r="AD41" s="5">
        <f t="shared" si="2"/>
        <v>33827.27</v>
      </c>
      <c r="AN41" s="5">
        <f t="shared" si="15"/>
        <v>11135.932</v>
      </c>
      <c r="AO41" s="5">
        <v>33827.27</v>
      </c>
      <c r="AQ41" s="5">
        <f t="shared" si="16"/>
        <v>33827.27</v>
      </c>
      <c r="AR41" s="5">
        <f t="shared" si="5"/>
        <v>79171.79</v>
      </c>
      <c r="AS41" s="1">
        <f t="shared" si="6"/>
        <v>0.5727358191598295</v>
      </c>
      <c r="AT41" s="1">
        <f t="shared" si="7"/>
        <v>0.4272641808401705</v>
      </c>
      <c r="AV41" s="5">
        <f t="shared" si="17"/>
        <v>79171.79</v>
      </c>
      <c r="AW41" s="1">
        <f t="shared" si="12"/>
        <v>0.5727358191598295</v>
      </c>
      <c r="AX41" s="1">
        <f t="shared" si="13"/>
        <v>0.4272641808401705</v>
      </c>
    </row>
    <row r="42" spans="1:50" ht="12.75">
      <c r="A42" s="4">
        <v>1368</v>
      </c>
      <c r="B42" s="8">
        <v>12</v>
      </c>
      <c r="D42" s="5">
        <v>2436.561</v>
      </c>
      <c r="E42" s="5">
        <f t="shared" si="18"/>
        <v>78865.95</v>
      </c>
      <c r="J42" s="5">
        <f t="shared" si="0"/>
        <v>78865.95</v>
      </c>
      <c r="T42" s="5">
        <f t="shared" si="14"/>
        <v>2436.561</v>
      </c>
      <c r="U42" s="5">
        <v>78865.95</v>
      </c>
      <c r="X42" s="5">
        <v>4404.097</v>
      </c>
      <c r="Y42" s="5">
        <v>14083.27</v>
      </c>
      <c r="AD42" s="5">
        <f t="shared" si="2"/>
        <v>14083.27</v>
      </c>
      <c r="AN42" s="5">
        <f t="shared" si="15"/>
        <v>4404.097</v>
      </c>
      <c r="AO42" s="5">
        <v>14083.27</v>
      </c>
      <c r="AQ42" s="5">
        <f t="shared" si="16"/>
        <v>14083.27</v>
      </c>
      <c r="AR42" s="5">
        <f t="shared" si="5"/>
        <v>92949.22</v>
      </c>
      <c r="AS42" s="1">
        <f t="shared" si="6"/>
        <v>0.8484842583939919</v>
      </c>
      <c r="AT42" s="1">
        <f t="shared" si="7"/>
        <v>0.15151574160600811</v>
      </c>
      <c r="AV42" s="5">
        <f t="shared" si="17"/>
        <v>92949.22</v>
      </c>
      <c r="AW42" s="1">
        <f t="shared" si="12"/>
        <v>0.8484842583939919</v>
      </c>
      <c r="AX42" s="1">
        <f t="shared" si="13"/>
        <v>0.15151574160600811</v>
      </c>
    </row>
    <row r="43" spans="1:50" ht="12.75">
      <c r="A43" s="4">
        <v>1369</v>
      </c>
      <c r="B43" s="8">
        <v>12</v>
      </c>
      <c r="D43" s="5">
        <v>93.961</v>
      </c>
      <c r="E43" s="5">
        <f t="shared" si="18"/>
        <v>3088.02</v>
      </c>
      <c r="J43" s="5">
        <f t="shared" si="0"/>
        <v>3088.02</v>
      </c>
      <c r="T43" s="5">
        <f t="shared" si="14"/>
        <v>93.961</v>
      </c>
      <c r="U43" s="5">
        <v>3088.02</v>
      </c>
      <c r="X43" s="5">
        <v>2520.65</v>
      </c>
      <c r="Y43" s="5">
        <v>8624.25</v>
      </c>
      <c r="AD43" s="5">
        <f t="shared" si="2"/>
        <v>8624.25</v>
      </c>
      <c r="AN43" s="5">
        <f t="shared" si="15"/>
        <v>2520.65</v>
      </c>
      <c r="AO43" s="5">
        <v>8624.25</v>
      </c>
      <c r="AQ43" s="5">
        <f t="shared" si="16"/>
        <v>8624.25</v>
      </c>
      <c r="AR43" s="5">
        <f t="shared" si="5"/>
        <v>11712.27</v>
      </c>
      <c r="AS43" s="1">
        <f t="shared" si="6"/>
        <v>0.26365683168164666</v>
      </c>
      <c r="AT43" s="1">
        <f t="shared" si="7"/>
        <v>0.7363431683183533</v>
      </c>
      <c r="AV43" s="5">
        <f t="shared" si="17"/>
        <v>11712.27</v>
      </c>
      <c r="AW43" s="1">
        <f t="shared" si="12"/>
        <v>0.26365683168164666</v>
      </c>
      <c r="AX43" s="1">
        <f t="shared" si="13"/>
        <v>0.7363431683183533</v>
      </c>
    </row>
    <row r="44" spans="1:50" ht="12.75">
      <c r="A44" s="4">
        <v>1370</v>
      </c>
      <c r="B44" s="8">
        <v>10.16</v>
      </c>
      <c r="D44" s="5">
        <v>1258.588</v>
      </c>
      <c r="E44" s="5">
        <f t="shared" si="18"/>
        <v>41376.57</v>
      </c>
      <c r="J44" s="5">
        <f t="shared" si="0"/>
        <v>41376.57</v>
      </c>
      <c r="T44" s="5">
        <f t="shared" si="14"/>
        <v>1258.588</v>
      </c>
      <c r="U44" s="5">
        <v>41376.57</v>
      </c>
      <c r="X44" s="5">
        <v>14236.991</v>
      </c>
      <c r="Y44" s="5">
        <v>50581.59</v>
      </c>
      <c r="AD44" s="5">
        <f t="shared" si="2"/>
        <v>50581.59</v>
      </c>
      <c r="AN44" s="5">
        <f t="shared" si="15"/>
        <v>14236.991</v>
      </c>
      <c r="AO44" s="5">
        <v>50581.59</v>
      </c>
      <c r="AQ44" s="5">
        <f t="shared" si="16"/>
        <v>50581.59</v>
      </c>
      <c r="AR44" s="5">
        <f t="shared" si="5"/>
        <v>91958.16</v>
      </c>
      <c r="AS44" s="1">
        <f t="shared" si="6"/>
        <v>0.44994995550150196</v>
      </c>
      <c r="AT44" s="1">
        <f t="shared" si="7"/>
        <v>0.5500500444984979</v>
      </c>
      <c r="AV44" s="5">
        <f t="shared" si="17"/>
        <v>91958.16</v>
      </c>
      <c r="AW44" s="1">
        <f t="shared" si="12"/>
        <v>0.44994995550150196</v>
      </c>
      <c r="AX44" s="1">
        <f t="shared" si="13"/>
        <v>0.5500500444984979</v>
      </c>
    </row>
    <row r="45" spans="1:50" ht="12.75">
      <c r="A45" s="4">
        <v>1371</v>
      </c>
      <c r="B45" s="8" t="s">
        <v>86</v>
      </c>
      <c r="E45" s="5">
        <f t="shared" si="18"/>
        <v>0</v>
      </c>
      <c r="J45" s="5">
        <f t="shared" si="0"/>
        <v>0</v>
      </c>
      <c r="T45" s="5">
        <f t="shared" si="14"/>
        <v>0</v>
      </c>
      <c r="Y45" s="5">
        <v>0</v>
      </c>
      <c r="AD45" s="5">
        <f t="shared" si="2"/>
        <v>0</v>
      </c>
      <c r="AN45" s="5">
        <f t="shared" si="15"/>
        <v>0</v>
      </c>
      <c r="AQ45" s="5">
        <f t="shared" si="16"/>
        <v>0</v>
      </c>
      <c r="AR45" s="5">
        <f t="shared" si="5"/>
        <v>0</v>
      </c>
      <c r="AS45" s="1" t="e">
        <f t="shared" si="6"/>
        <v>#DIV/0!</v>
      </c>
      <c r="AT45" s="1" t="e">
        <f t="shared" si="7"/>
        <v>#DIV/0!</v>
      </c>
      <c r="AV45" s="5">
        <f t="shared" si="17"/>
        <v>0</v>
      </c>
      <c r="AW45" s="1">
        <v>0</v>
      </c>
      <c r="AX45" s="1">
        <v>0</v>
      </c>
    </row>
    <row r="46" spans="1:50" ht="12.75">
      <c r="A46" s="4">
        <v>1372</v>
      </c>
      <c r="B46" s="8" t="s">
        <v>86</v>
      </c>
      <c r="E46" s="5">
        <f t="shared" si="18"/>
        <v>0</v>
      </c>
      <c r="J46" s="5">
        <f t="shared" si="0"/>
        <v>0</v>
      </c>
      <c r="T46" s="5">
        <f t="shared" si="14"/>
        <v>0</v>
      </c>
      <c r="Y46" s="5">
        <v>0</v>
      </c>
      <c r="AD46" s="5">
        <f t="shared" si="2"/>
        <v>0</v>
      </c>
      <c r="AN46" s="5">
        <f t="shared" si="15"/>
        <v>0</v>
      </c>
      <c r="AQ46" s="5">
        <f t="shared" si="16"/>
        <v>0</v>
      </c>
      <c r="AR46" s="5">
        <f t="shared" si="5"/>
        <v>0</v>
      </c>
      <c r="AS46" s="1" t="e">
        <f t="shared" si="6"/>
        <v>#DIV/0!</v>
      </c>
      <c r="AT46" s="1" t="e">
        <f t="shared" si="7"/>
        <v>#DIV/0!</v>
      </c>
      <c r="AV46" s="5">
        <f t="shared" si="17"/>
        <v>0</v>
      </c>
      <c r="AW46" s="1">
        <v>0</v>
      </c>
      <c r="AX46" s="1">
        <v>0</v>
      </c>
    </row>
    <row r="47" spans="1:50" ht="12.75">
      <c r="A47" s="4">
        <v>1373</v>
      </c>
      <c r="B47" s="8">
        <v>3.4</v>
      </c>
      <c r="D47" s="5">
        <v>556.672</v>
      </c>
      <c r="E47" s="5">
        <f t="shared" si="18"/>
        <v>22205.49</v>
      </c>
      <c r="J47" s="5">
        <f t="shared" si="0"/>
        <v>22205.49</v>
      </c>
      <c r="T47" s="5">
        <f t="shared" si="14"/>
        <v>556.672</v>
      </c>
      <c r="U47" s="5">
        <v>22205.49</v>
      </c>
      <c r="X47" s="5">
        <v>1214.658</v>
      </c>
      <c r="Y47" s="5">
        <v>4541.21</v>
      </c>
      <c r="AD47" s="5">
        <f t="shared" si="2"/>
        <v>4541.21</v>
      </c>
      <c r="AN47" s="5">
        <f t="shared" si="15"/>
        <v>1214.658</v>
      </c>
      <c r="AO47" s="5">
        <v>4541.21</v>
      </c>
      <c r="AQ47" s="5">
        <f t="shared" si="16"/>
        <v>4541.21</v>
      </c>
      <c r="AR47" s="5">
        <f t="shared" si="5"/>
        <v>26746.7</v>
      </c>
      <c r="AS47" s="1">
        <f t="shared" si="6"/>
        <v>0.8302141946483118</v>
      </c>
      <c r="AT47" s="1">
        <f t="shared" si="7"/>
        <v>0.16978580535168825</v>
      </c>
      <c r="AV47" s="5">
        <f t="shared" si="17"/>
        <v>26746.7</v>
      </c>
      <c r="AW47" s="1">
        <v>0</v>
      </c>
      <c r="AX47" s="1">
        <v>0</v>
      </c>
    </row>
    <row r="48" spans="1:50" ht="12.75">
      <c r="A48" s="4">
        <v>1374</v>
      </c>
      <c r="B48" s="8">
        <v>12</v>
      </c>
      <c r="D48" s="5">
        <v>2261.48</v>
      </c>
      <c r="E48" s="5">
        <f t="shared" si="18"/>
        <v>90221.56</v>
      </c>
      <c r="J48" s="5">
        <f t="shared" si="0"/>
        <v>90221.56</v>
      </c>
      <c r="T48" s="5">
        <f t="shared" si="14"/>
        <v>2261.48</v>
      </c>
      <c r="U48" s="5">
        <v>90221.56</v>
      </c>
      <c r="X48" s="5">
        <v>5617.486</v>
      </c>
      <c r="Y48" s="5">
        <v>21001.93</v>
      </c>
      <c r="AD48" s="5">
        <f t="shared" si="2"/>
        <v>21001.93</v>
      </c>
      <c r="AN48" s="5">
        <f t="shared" si="15"/>
        <v>5617.486</v>
      </c>
      <c r="AO48" s="5">
        <v>21001.93</v>
      </c>
      <c r="AQ48" s="5">
        <f t="shared" si="16"/>
        <v>21001.93</v>
      </c>
      <c r="AR48" s="5">
        <f t="shared" si="5"/>
        <v>111223.48999999999</v>
      </c>
      <c r="AS48" s="1">
        <f t="shared" si="6"/>
        <v>0.8111736108982015</v>
      </c>
      <c r="AT48" s="1">
        <f t="shared" si="7"/>
        <v>0.18882638910179858</v>
      </c>
      <c r="AV48" s="5">
        <f t="shared" si="17"/>
        <v>111223.48999999999</v>
      </c>
      <c r="AW48" s="1">
        <f>U48/AV48</f>
        <v>0.8111736108982015</v>
      </c>
      <c r="AX48" s="1">
        <f>AO48/AV48</f>
        <v>0.18882638910179858</v>
      </c>
    </row>
    <row r="49" spans="1:50" ht="12.75">
      <c r="A49" s="4">
        <v>1375</v>
      </c>
      <c r="B49" s="8">
        <v>12</v>
      </c>
      <c r="D49" s="5">
        <v>1307.895</v>
      </c>
      <c r="E49" s="5">
        <f t="shared" si="18"/>
        <v>52179.34</v>
      </c>
      <c r="J49" s="5">
        <f t="shared" si="0"/>
        <v>52179.34</v>
      </c>
      <c r="T49" s="5">
        <f t="shared" si="14"/>
        <v>1307.895</v>
      </c>
      <c r="U49" s="5">
        <v>52179.34</v>
      </c>
      <c r="X49" s="5">
        <v>4246.64</v>
      </c>
      <c r="Y49" s="5">
        <v>16032.59</v>
      </c>
      <c r="AD49" s="5">
        <f t="shared" si="2"/>
        <v>16032.59</v>
      </c>
      <c r="AN49" s="5">
        <f t="shared" si="15"/>
        <v>4246.64</v>
      </c>
      <c r="AO49" s="5">
        <v>16032.59</v>
      </c>
      <c r="AQ49" s="5">
        <f t="shared" si="16"/>
        <v>16032.59</v>
      </c>
      <c r="AR49" s="5">
        <f t="shared" si="5"/>
        <v>68211.93</v>
      </c>
      <c r="AS49" s="1">
        <f t="shared" si="6"/>
        <v>0.7649591501076132</v>
      </c>
      <c r="AT49" s="1">
        <f t="shared" si="7"/>
        <v>0.23504084989238688</v>
      </c>
      <c r="AV49" s="5">
        <f t="shared" si="17"/>
        <v>68211.93</v>
      </c>
      <c r="AW49" s="1">
        <f>U49/AV49</f>
        <v>0.7649591501076132</v>
      </c>
      <c r="AX49" s="1">
        <f>AO49/AV49</f>
        <v>0.23504084989238688</v>
      </c>
    </row>
    <row r="50" spans="1:50" ht="12.75">
      <c r="A50" s="4">
        <v>1376</v>
      </c>
      <c r="B50" s="8">
        <v>12</v>
      </c>
      <c r="D50" s="5">
        <v>526.629</v>
      </c>
      <c r="E50" s="5">
        <f t="shared" si="18"/>
        <v>21010.22</v>
      </c>
      <c r="J50" s="5">
        <f t="shared" si="0"/>
        <v>21010.22</v>
      </c>
      <c r="T50" s="5">
        <f t="shared" si="14"/>
        <v>526.629</v>
      </c>
      <c r="U50" s="5">
        <v>21010.22</v>
      </c>
      <c r="X50" s="5">
        <v>1230.74</v>
      </c>
      <c r="Y50" s="5">
        <v>4601.33</v>
      </c>
      <c r="AD50" s="5">
        <f t="shared" si="2"/>
        <v>4601.33</v>
      </c>
      <c r="AN50" s="5">
        <f t="shared" si="15"/>
        <v>1230.74</v>
      </c>
      <c r="AO50" s="5">
        <v>4601.33</v>
      </c>
      <c r="AQ50" s="5">
        <f t="shared" si="16"/>
        <v>4601.33</v>
      </c>
      <c r="AR50" s="5">
        <f t="shared" si="5"/>
        <v>25611.550000000003</v>
      </c>
      <c r="AS50" s="1">
        <f t="shared" si="6"/>
        <v>0.8203416036905224</v>
      </c>
      <c r="AT50" s="1">
        <f t="shared" si="7"/>
        <v>0.17965839630947752</v>
      </c>
      <c r="AV50" s="5">
        <f t="shared" si="17"/>
        <v>25611.550000000003</v>
      </c>
      <c r="AW50" s="1">
        <f>U50/AV50</f>
        <v>0.8203416036905224</v>
      </c>
      <c r="AX50" s="1">
        <f>AO50/AV50</f>
        <v>0.17965839630947752</v>
      </c>
    </row>
    <row r="51" spans="1:50" ht="12.75">
      <c r="A51" s="4">
        <v>1377</v>
      </c>
      <c r="B51" s="8">
        <v>8.9</v>
      </c>
      <c r="D51" s="5">
        <v>496.242</v>
      </c>
      <c r="E51" s="5">
        <f t="shared" si="18"/>
        <v>19797.91</v>
      </c>
      <c r="J51" s="5">
        <f t="shared" si="0"/>
        <v>19797.91</v>
      </c>
      <c r="T51" s="5">
        <f t="shared" si="14"/>
        <v>496.242</v>
      </c>
      <c r="U51" s="5">
        <v>19797.91</v>
      </c>
      <c r="X51" s="5">
        <v>538.956</v>
      </c>
      <c r="Y51" s="5">
        <v>2068.25</v>
      </c>
      <c r="AD51" s="5">
        <f t="shared" si="2"/>
        <v>2068.25</v>
      </c>
      <c r="AN51" s="5">
        <f t="shared" si="15"/>
        <v>538.956</v>
      </c>
      <c r="AO51" s="5">
        <v>2068.25</v>
      </c>
      <c r="AQ51" s="5">
        <f t="shared" si="16"/>
        <v>2068.25</v>
      </c>
      <c r="AR51" s="5">
        <f t="shared" si="5"/>
        <v>21866.16</v>
      </c>
      <c r="AS51" s="1">
        <f t="shared" si="6"/>
        <v>0.9054132046962063</v>
      </c>
      <c r="AT51" s="1">
        <f t="shared" si="7"/>
        <v>0.09458679530379363</v>
      </c>
      <c r="AV51" s="5">
        <f t="shared" si="17"/>
        <v>21866.16</v>
      </c>
      <c r="AW51" s="1">
        <f>U51/AV51</f>
        <v>0.9054132046962063</v>
      </c>
      <c r="AX51" s="1">
        <f>AO51/AV51</f>
        <v>0.09458679530379363</v>
      </c>
    </row>
    <row r="52" spans="1:50" ht="12.75">
      <c r="A52" s="4">
        <v>1378</v>
      </c>
      <c r="B52" s="8" t="s">
        <v>70</v>
      </c>
      <c r="E52" s="5">
        <f t="shared" si="18"/>
        <v>0</v>
      </c>
      <c r="J52" s="5">
        <f t="shared" si="0"/>
        <v>0</v>
      </c>
      <c r="T52" s="5">
        <f t="shared" si="14"/>
        <v>0</v>
      </c>
      <c r="Y52" s="5">
        <v>0</v>
      </c>
      <c r="AD52" s="5">
        <f t="shared" si="2"/>
        <v>0</v>
      </c>
      <c r="AN52" s="5">
        <f t="shared" si="15"/>
        <v>0</v>
      </c>
      <c r="AQ52" s="5">
        <f t="shared" si="16"/>
        <v>0</v>
      </c>
      <c r="AR52" s="5">
        <f t="shared" si="5"/>
        <v>0</v>
      </c>
      <c r="AS52" s="1" t="e">
        <f t="shared" si="6"/>
        <v>#DIV/0!</v>
      </c>
      <c r="AT52" s="1" t="e">
        <f t="shared" si="7"/>
        <v>#DIV/0!</v>
      </c>
      <c r="AV52" s="5">
        <f t="shared" si="17"/>
        <v>0</v>
      </c>
      <c r="AW52" s="1">
        <v>0</v>
      </c>
      <c r="AX52" s="1">
        <v>0</v>
      </c>
    </row>
    <row r="53" spans="1:50" ht="12.75">
      <c r="A53" s="4">
        <v>1379</v>
      </c>
      <c r="B53" s="8" t="s">
        <v>70</v>
      </c>
      <c r="E53" s="5">
        <f t="shared" si="18"/>
        <v>0</v>
      </c>
      <c r="J53" s="5">
        <f t="shared" si="0"/>
        <v>0</v>
      </c>
      <c r="T53" s="5">
        <f t="shared" si="14"/>
        <v>0</v>
      </c>
      <c r="Y53" s="5">
        <v>0</v>
      </c>
      <c r="AD53" s="5">
        <f t="shared" si="2"/>
        <v>0</v>
      </c>
      <c r="AN53" s="5">
        <f t="shared" si="15"/>
        <v>0</v>
      </c>
      <c r="AQ53" s="5">
        <f t="shared" si="16"/>
        <v>0</v>
      </c>
      <c r="AR53" s="5">
        <f t="shared" si="5"/>
        <v>0</v>
      </c>
      <c r="AS53" s="1" t="e">
        <f t="shared" si="6"/>
        <v>#DIV/0!</v>
      </c>
      <c r="AT53" s="1" t="e">
        <f t="shared" si="7"/>
        <v>#DIV/0!</v>
      </c>
      <c r="AV53" s="5">
        <f t="shared" si="17"/>
        <v>0</v>
      </c>
      <c r="AW53" s="1">
        <v>0</v>
      </c>
      <c r="AX53" s="1">
        <v>0</v>
      </c>
    </row>
    <row r="54" spans="1:50" ht="12.75">
      <c r="A54" s="4">
        <v>1380</v>
      </c>
      <c r="B54" s="8">
        <v>8.03</v>
      </c>
      <c r="D54" s="5">
        <v>283.127</v>
      </c>
      <c r="E54" s="5">
        <f t="shared" si="18"/>
        <v>11967.23</v>
      </c>
      <c r="J54" s="5">
        <f t="shared" si="0"/>
        <v>11967.23</v>
      </c>
      <c r="T54" s="5">
        <f t="shared" si="14"/>
        <v>283.127</v>
      </c>
      <c r="U54" s="5">
        <v>11967.23</v>
      </c>
      <c r="X54" s="5">
        <v>2808.38</v>
      </c>
      <c r="Y54" s="5">
        <v>11574.13</v>
      </c>
      <c r="AD54" s="5">
        <f t="shared" si="2"/>
        <v>11574.13</v>
      </c>
      <c r="AN54" s="5">
        <f t="shared" si="15"/>
        <v>2808.38</v>
      </c>
      <c r="AO54" s="5">
        <v>11574.13</v>
      </c>
      <c r="AQ54" s="5">
        <f t="shared" si="16"/>
        <v>11574.13</v>
      </c>
      <c r="AR54" s="5">
        <f t="shared" si="5"/>
        <v>23541.36</v>
      </c>
      <c r="AS54" s="1">
        <f t="shared" si="6"/>
        <v>0.50834913530909</v>
      </c>
      <c r="AT54" s="1">
        <f t="shared" si="7"/>
        <v>0.4916508646909099</v>
      </c>
      <c r="AV54" s="5">
        <f t="shared" si="17"/>
        <v>23541.36</v>
      </c>
      <c r="AW54" s="1">
        <v>0</v>
      </c>
      <c r="AX54" s="1">
        <v>0</v>
      </c>
    </row>
    <row r="55" spans="1:50" ht="12.75">
      <c r="A55" s="4">
        <v>1381</v>
      </c>
      <c r="B55" s="3">
        <v>12</v>
      </c>
      <c r="D55" s="5">
        <v>477.382</v>
      </c>
      <c r="E55" s="5">
        <f t="shared" si="18"/>
        <v>20335.7</v>
      </c>
      <c r="J55" s="5">
        <f t="shared" si="0"/>
        <v>20335.7</v>
      </c>
      <c r="T55" s="5">
        <f t="shared" si="14"/>
        <v>477.382</v>
      </c>
      <c r="U55" s="5">
        <v>20335.7</v>
      </c>
      <c r="X55" s="5">
        <v>3072.39</v>
      </c>
      <c r="Y55" s="5">
        <v>12662.17</v>
      </c>
      <c r="AD55" s="5">
        <f t="shared" si="2"/>
        <v>12662.17</v>
      </c>
      <c r="AN55" s="5">
        <f t="shared" si="15"/>
        <v>3072.39</v>
      </c>
      <c r="AO55" s="5">
        <v>12662.17</v>
      </c>
      <c r="AQ55" s="5">
        <f t="shared" si="16"/>
        <v>12662.17</v>
      </c>
      <c r="AR55" s="5">
        <f t="shared" si="5"/>
        <v>32997.87</v>
      </c>
      <c r="AS55" s="1">
        <f t="shared" si="6"/>
        <v>0.6162731109614045</v>
      </c>
      <c r="AT55" s="1">
        <f t="shared" si="7"/>
        <v>0.3837268890385955</v>
      </c>
      <c r="AV55" s="5">
        <f t="shared" si="17"/>
        <v>32997.87</v>
      </c>
      <c r="AW55" s="1">
        <f aca="true" t="shared" si="19" ref="AW55:AW60">U55/AV55</f>
        <v>0.6162731109614045</v>
      </c>
      <c r="AX55" s="1">
        <f aca="true" t="shared" si="20" ref="AX55:AX60">AO55/AV55</f>
        <v>0.3837268890385955</v>
      </c>
    </row>
    <row r="56" spans="1:50" ht="12.75">
      <c r="A56" s="4">
        <v>1382</v>
      </c>
      <c r="B56" s="3">
        <v>12</v>
      </c>
      <c r="D56" s="5">
        <v>440.097</v>
      </c>
      <c r="E56" s="5">
        <f t="shared" si="18"/>
        <v>18747.43</v>
      </c>
      <c r="J56" s="5">
        <f t="shared" si="0"/>
        <v>18747.43</v>
      </c>
      <c r="T56" s="5">
        <f t="shared" si="14"/>
        <v>440.097</v>
      </c>
      <c r="U56" s="5">
        <v>18747.43</v>
      </c>
      <c r="X56" s="5">
        <v>3559.52</v>
      </c>
      <c r="Y56" s="5">
        <v>14669.78</v>
      </c>
      <c r="AD56" s="5">
        <f t="shared" si="2"/>
        <v>14669.78</v>
      </c>
      <c r="AN56" s="5">
        <f t="shared" si="15"/>
        <v>3559.52</v>
      </c>
      <c r="AO56" s="5">
        <v>14669.78</v>
      </c>
      <c r="AQ56" s="5">
        <f t="shared" si="16"/>
        <v>14669.78</v>
      </c>
      <c r="AR56" s="5">
        <f t="shared" si="5"/>
        <v>33417.21</v>
      </c>
      <c r="AS56" s="1">
        <f t="shared" si="6"/>
        <v>0.5610112274483717</v>
      </c>
      <c r="AT56" s="1">
        <f t="shared" si="7"/>
        <v>0.4389887725516284</v>
      </c>
      <c r="AV56" s="5">
        <f t="shared" si="17"/>
        <v>33417.21</v>
      </c>
      <c r="AW56" s="1">
        <f t="shared" si="19"/>
        <v>0.5610112274483717</v>
      </c>
      <c r="AX56" s="1">
        <f t="shared" si="20"/>
        <v>0.4389887725516284</v>
      </c>
    </row>
    <row r="57" spans="1:50" ht="12.75">
      <c r="A57" s="4">
        <v>1383</v>
      </c>
      <c r="B57" s="3">
        <v>12</v>
      </c>
      <c r="D57" s="5">
        <v>439.824</v>
      </c>
      <c r="E57" s="5">
        <f t="shared" si="18"/>
        <v>18959.97</v>
      </c>
      <c r="J57" s="5">
        <f t="shared" si="0"/>
        <v>18959.97</v>
      </c>
      <c r="T57" s="5">
        <f t="shared" si="14"/>
        <v>439.824</v>
      </c>
      <c r="U57" s="5">
        <v>18959.97</v>
      </c>
      <c r="X57" s="5">
        <v>3881.198</v>
      </c>
      <c r="Y57" s="5">
        <v>16026.5</v>
      </c>
      <c r="AD57" s="5">
        <f t="shared" si="2"/>
        <v>16026.5</v>
      </c>
      <c r="AN57" s="5">
        <f t="shared" si="15"/>
        <v>3881.198</v>
      </c>
      <c r="AO57" s="5">
        <v>16026.5</v>
      </c>
      <c r="AQ57" s="5">
        <f t="shared" si="16"/>
        <v>16026.5</v>
      </c>
      <c r="AR57" s="5">
        <f t="shared" si="5"/>
        <v>34986.47</v>
      </c>
      <c r="AS57" s="1">
        <f t="shared" si="6"/>
        <v>0.5419229204889776</v>
      </c>
      <c r="AT57" s="1">
        <f t="shared" si="7"/>
        <v>0.4580770795110224</v>
      </c>
      <c r="AV57" s="5">
        <f t="shared" si="17"/>
        <v>34986.47</v>
      </c>
      <c r="AW57" s="1">
        <f t="shared" si="19"/>
        <v>0.5419229204889776</v>
      </c>
      <c r="AX57" s="1">
        <f t="shared" si="20"/>
        <v>0.4580770795110224</v>
      </c>
    </row>
    <row r="58" spans="1:50" ht="12.75">
      <c r="A58" s="4">
        <v>1384</v>
      </c>
      <c r="B58" s="3">
        <v>12</v>
      </c>
      <c r="D58" s="5">
        <v>1093.278</v>
      </c>
      <c r="E58" s="5">
        <f t="shared" si="18"/>
        <v>49694.93</v>
      </c>
      <c r="J58" s="5">
        <f t="shared" si="0"/>
        <v>49694.93</v>
      </c>
      <c r="T58" s="5">
        <f t="shared" si="14"/>
        <v>1093.278</v>
      </c>
      <c r="U58" s="5">
        <v>49694.93</v>
      </c>
      <c r="X58" s="5">
        <v>1824.034</v>
      </c>
      <c r="Y58" s="5">
        <v>7771.26</v>
      </c>
      <c r="AD58" s="5">
        <f t="shared" si="2"/>
        <v>7771.26</v>
      </c>
      <c r="AN58" s="5">
        <f t="shared" si="15"/>
        <v>1824.034</v>
      </c>
      <c r="AO58" s="5">
        <v>7771.26</v>
      </c>
      <c r="AQ58" s="5">
        <f t="shared" si="16"/>
        <v>7771.26</v>
      </c>
      <c r="AR58" s="5">
        <f t="shared" si="5"/>
        <v>57466.19</v>
      </c>
      <c r="AS58" s="1">
        <f t="shared" si="6"/>
        <v>0.8647681358377857</v>
      </c>
      <c r="AT58" s="1">
        <f t="shared" si="7"/>
        <v>0.13523186416221433</v>
      </c>
      <c r="AV58" s="5">
        <f t="shared" si="17"/>
        <v>57466.19</v>
      </c>
      <c r="AW58" s="1">
        <f t="shared" si="19"/>
        <v>0.8647681358377857</v>
      </c>
      <c r="AX58" s="1">
        <f t="shared" si="20"/>
        <v>0.13523186416221433</v>
      </c>
    </row>
    <row r="59" spans="1:50" ht="12.75">
      <c r="A59" s="4">
        <v>1385</v>
      </c>
      <c r="B59" s="3">
        <v>12</v>
      </c>
      <c r="D59" s="5">
        <v>198.465</v>
      </c>
      <c r="E59" s="5">
        <f t="shared" si="18"/>
        <v>6970.12</v>
      </c>
      <c r="J59" s="5">
        <f t="shared" si="0"/>
        <v>6970.12</v>
      </c>
      <c r="T59" s="5">
        <f t="shared" si="14"/>
        <v>198.465</v>
      </c>
      <c r="U59" s="5">
        <v>6970.12</v>
      </c>
      <c r="X59" s="5">
        <v>1747.275</v>
      </c>
      <c r="Y59" s="5">
        <v>6207.77</v>
      </c>
      <c r="AD59" s="5">
        <f t="shared" si="2"/>
        <v>6207.77</v>
      </c>
      <c r="AN59" s="5">
        <f t="shared" si="15"/>
        <v>1747.275</v>
      </c>
      <c r="AO59" s="5">
        <v>6207.77</v>
      </c>
      <c r="AQ59" s="5">
        <f t="shared" si="16"/>
        <v>6207.77</v>
      </c>
      <c r="AR59" s="5">
        <f t="shared" si="5"/>
        <v>13177.89</v>
      </c>
      <c r="AS59" s="1">
        <f t="shared" si="6"/>
        <v>0.5289253438904103</v>
      </c>
      <c r="AT59" s="1">
        <f t="shared" si="7"/>
        <v>0.47107465610958965</v>
      </c>
      <c r="AV59" s="5">
        <f t="shared" si="17"/>
        <v>13177.89</v>
      </c>
      <c r="AW59" s="1">
        <f t="shared" si="19"/>
        <v>0.5289253438904103</v>
      </c>
      <c r="AX59" s="1">
        <f t="shared" si="20"/>
        <v>0.47107465610958965</v>
      </c>
    </row>
    <row r="60" spans="1:50" ht="12.75">
      <c r="A60" s="4">
        <v>1386</v>
      </c>
      <c r="B60" s="8">
        <v>7.06</v>
      </c>
      <c r="D60" s="5">
        <v>21.997</v>
      </c>
      <c r="E60" s="5">
        <f t="shared" si="18"/>
        <v>772.52</v>
      </c>
      <c r="J60" s="5">
        <f t="shared" si="0"/>
        <v>772.52</v>
      </c>
      <c r="T60" s="5">
        <f t="shared" si="14"/>
        <v>21.997</v>
      </c>
      <c r="U60" s="5">
        <v>772.52</v>
      </c>
      <c r="X60" s="5">
        <v>310.141</v>
      </c>
      <c r="Y60" s="5">
        <v>1101.88</v>
      </c>
      <c r="AD60" s="5">
        <f t="shared" si="2"/>
        <v>1101.88</v>
      </c>
      <c r="AN60" s="5">
        <f t="shared" si="15"/>
        <v>310.141</v>
      </c>
      <c r="AO60" s="5">
        <v>1101.88</v>
      </c>
      <c r="AQ60" s="5">
        <f t="shared" si="16"/>
        <v>1101.88</v>
      </c>
      <c r="AR60" s="5">
        <f t="shared" si="5"/>
        <v>1874.4</v>
      </c>
      <c r="AS60" s="1">
        <f t="shared" si="6"/>
        <v>0.4121425522833973</v>
      </c>
      <c r="AT60" s="1">
        <f t="shared" si="7"/>
        <v>0.5878574477166026</v>
      </c>
      <c r="AV60" s="5">
        <f t="shared" si="17"/>
        <v>1874.4</v>
      </c>
      <c r="AW60" s="1">
        <f t="shared" si="19"/>
        <v>0.4121425522833973</v>
      </c>
      <c r="AX60" s="1">
        <f t="shared" si="20"/>
        <v>0.5878574477166026</v>
      </c>
    </row>
    <row r="61" spans="1:50" ht="12.75">
      <c r="A61" s="4">
        <v>1387</v>
      </c>
      <c r="B61" s="8" t="s">
        <v>86</v>
      </c>
      <c r="E61" s="5">
        <f t="shared" si="18"/>
        <v>0</v>
      </c>
      <c r="J61" s="5">
        <f t="shared" si="0"/>
        <v>0</v>
      </c>
      <c r="T61" s="5">
        <f t="shared" si="14"/>
        <v>0</v>
      </c>
      <c r="Y61" s="5">
        <v>0</v>
      </c>
      <c r="AD61" s="5">
        <f t="shared" si="2"/>
        <v>0</v>
      </c>
      <c r="AN61" s="5">
        <f t="shared" si="15"/>
        <v>0</v>
      </c>
      <c r="AQ61" s="5">
        <f t="shared" si="16"/>
        <v>0</v>
      </c>
      <c r="AR61" s="5">
        <f t="shared" si="5"/>
        <v>0</v>
      </c>
      <c r="AS61" s="1" t="e">
        <f t="shared" si="6"/>
        <v>#DIV/0!</v>
      </c>
      <c r="AT61" s="1" t="e">
        <f t="shared" si="7"/>
        <v>#DIV/0!</v>
      </c>
      <c r="AV61" s="5">
        <f t="shared" si="17"/>
        <v>0</v>
      </c>
      <c r="AW61" s="1">
        <v>0</v>
      </c>
      <c r="AX61" s="1">
        <v>0</v>
      </c>
    </row>
    <row r="62" spans="1:50" ht="12.75">
      <c r="A62" s="4">
        <v>1388</v>
      </c>
      <c r="B62" s="8" t="s">
        <v>86</v>
      </c>
      <c r="E62" s="5">
        <f t="shared" si="18"/>
        <v>0</v>
      </c>
      <c r="J62" s="5">
        <f t="shared" si="0"/>
        <v>0</v>
      </c>
      <c r="T62" s="5">
        <f t="shared" si="14"/>
        <v>0</v>
      </c>
      <c r="Y62" s="5">
        <v>0</v>
      </c>
      <c r="AD62" s="5">
        <f t="shared" si="2"/>
        <v>0</v>
      </c>
      <c r="AN62" s="5">
        <f t="shared" si="15"/>
        <v>0</v>
      </c>
      <c r="AQ62" s="5">
        <f t="shared" si="16"/>
        <v>0</v>
      </c>
      <c r="AR62" s="5">
        <f t="shared" si="5"/>
        <v>0</v>
      </c>
      <c r="AS62" s="1" t="e">
        <f t="shared" si="6"/>
        <v>#DIV/0!</v>
      </c>
      <c r="AT62" s="1" t="e">
        <f t="shared" si="7"/>
        <v>#DIV/0!</v>
      </c>
      <c r="AV62" s="5">
        <f t="shared" si="17"/>
        <v>0</v>
      </c>
      <c r="AW62" s="1">
        <v>0</v>
      </c>
      <c r="AX62" s="1">
        <v>0</v>
      </c>
    </row>
    <row r="63" spans="1:50" ht="12.75">
      <c r="A63" s="4">
        <v>1389</v>
      </c>
      <c r="B63" s="8">
        <v>12</v>
      </c>
      <c r="D63" s="5">
        <v>1130.569</v>
      </c>
      <c r="E63" s="5">
        <f t="shared" si="18"/>
        <v>62821.48</v>
      </c>
      <c r="J63" s="5">
        <f t="shared" si="0"/>
        <v>62821.48</v>
      </c>
      <c r="T63" s="5">
        <f t="shared" si="14"/>
        <v>1130.569</v>
      </c>
      <c r="U63" s="5">
        <v>62821.48</v>
      </c>
      <c r="X63" s="5">
        <v>2064.71</v>
      </c>
      <c r="Y63" s="5">
        <v>11047.57</v>
      </c>
      <c r="AD63" s="5">
        <f t="shared" si="2"/>
        <v>11047.57</v>
      </c>
      <c r="AN63" s="5">
        <f t="shared" si="15"/>
        <v>2064.71</v>
      </c>
      <c r="AO63" s="5">
        <v>11047.57</v>
      </c>
      <c r="AQ63" s="5">
        <f t="shared" si="16"/>
        <v>11047.57</v>
      </c>
      <c r="AR63" s="5">
        <f t="shared" si="5"/>
        <v>73869.05</v>
      </c>
      <c r="AS63" s="1">
        <f t="shared" si="6"/>
        <v>0.850443859776185</v>
      </c>
      <c r="AT63" s="1">
        <f t="shared" si="7"/>
        <v>0.14955614022381497</v>
      </c>
      <c r="AV63" s="5">
        <f t="shared" si="17"/>
        <v>73869.05</v>
      </c>
      <c r="AW63" s="1">
        <v>0</v>
      </c>
      <c r="AX63" s="1">
        <v>0</v>
      </c>
    </row>
    <row r="64" spans="1:50" ht="12.75">
      <c r="A64" s="4">
        <v>1390</v>
      </c>
      <c r="B64" s="3">
        <v>12</v>
      </c>
      <c r="D64" s="5">
        <v>962.962</v>
      </c>
      <c r="E64" s="5">
        <f t="shared" si="18"/>
        <v>40735.54</v>
      </c>
      <c r="J64" s="5">
        <f t="shared" si="0"/>
        <v>40735.54</v>
      </c>
      <c r="T64" s="5">
        <f t="shared" si="14"/>
        <v>962.962</v>
      </c>
      <c r="U64" s="5">
        <v>40735.54</v>
      </c>
      <c r="X64" s="5">
        <v>6563.72</v>
      </c>
      <c r="Y64" s="5">
        <v>26812</v>
      </c>
      <c r="AD64" s="5">
        <f t="shared" si="2"/>
        <v>26812</v>
      </c>
      <c r="AN64" s="5">
        <f t="shared" si="15"/>
        <v>6563.72</v>
      </c>
      <c r="AO64" s="5">
        <v>26812</v>
      </c>
      <c r="AQ64" s="5">
        <f t="shared" si="16"/>
        <v>26812</v>
      </c>
      <c r="AR64" s="5">
        <f t="shared" si="5"/>
        <v>67547.54000000001</v>
      </c>
      <c r="AS64" s="1">
        <f t="shared" si="6"/>
        <v>0.6030647452149996</v>
      </c>
      <c r="AT64" s="1">
        <f t="shared" si="7"/>
        <v>0.39693525478500025</v>
      </c>
      <c r="AV64" s="5">
        <f t="shared" si="17"/>
        <v>67547.54000000001</v>
      </c>
      <c r="AW64" s="1">
        <f aca="true" t="shared" si="21" ref="AW64:AW76">U64/AV64</f>
        <v>0.6030647452149996</v>
      </c>
      <c r="AX64" s="1">
        <f aca="true" t="shared" si="22" ref="AX64:AX76">AO64/AV64</f>
        <v>0.39693525478500025</v>
      </c>
    </row>
    <row r="65" spans="1:50" ht="12.75">
      <c r="A65" s="4">
        <v>1391</v>
      </c>
      <c r="B65" s="3">
        <v>12</v>
      </c>
      <c r="D65" s="5">
        <v>276.326</v>
      </c>
      <c r="E65" s="5">
        <f t="shared" si="18"/>
        <v>10838.39</v>
      </c>
      <c r="J65" s="5">
        <f t="shared" si="0"/>
        <v>10838.39</v>
      </c>
      <c r="T65" s="5">
        <f t="shared" si="14"/>
        <v>276.326</v>
      </c>
      <c r="U65" s="5">
        <v>10838.39</v>
      </c>
      <c r="X65" s="5">
        <v>3319.567</v>
      </c>
      <c r="Y65" s="5">
        <v>13503.41</v>
      </c>
      <c r="AD65" s="5">
        <f t="shared" si="2"/>
        <v>13503.41</v>
      </c>
      <c r="AN65" s="5">
        <f t="shared" si="15"/>
        <v>3319.567</v>
      </c>
      <c r="AO65" s="5">
        <v>13503.41</v>
      </c>
      <c r="AQ65" s="5">
        <f t="shared" si="16"/>
        <v>13503.41</v>
      </c>
      <c r="AR65" s="5">
        <f t="shared" si="5"/>
        <v>24341.8</v>
      </c>
      <c r="AS65" s="1">
        <f t="shared" si="6"/>
        <v>0.44525836215892006</v>
      </c>
      <c r="AT65" s="1">
        <f t="shared" si="7"/>
        <v>0.55474163784108</v>
      </c>
      <c r="AV65" s="5">
        <f t="shared" si="17"/>
        <v>24341.8</v>
      </c>
      <c r="AW65" s="1">
        <f t="shared" si="21"/>
        <v>0.44525836215892006</v>
      </c>
      <c r="AX65" s="1">
        <f t="shared" si="22"/>
        <v>0.55474163784108</v>
      </c>
    </row>
    <row r="66" spans="1:50" ht="12.75">
      <c r="A66" s="4">
        <v>1392</v>
      </c>
      <c r="B66" s="3">
        <v>12</v>
      </c>
      <c r="D66" s="5">
        <v>223.193</v>
      </c>
      <c r="E66" s="5">
        <f t="shared" si="18"/>
        <v>8754.34</v>
      </c>
      <c r="J66" s="5">
        <f t="shared" si="0"/>
        <v>8754.34</v>
      </c>
      <c r="T66" s="5">
        <f t="shared" si="14"/>
        <v>223.193</v>
      </c>
      <c r="U66" s="5">
        <v>8754.34</v>
      </c>
      <c r="X66" s="5">
        <v>4495.198</v>
      </c>
      <c r="Y66" s="5">
        <v>18354.36</v>
      </c>
      <c r="AD66" s="5">
        <f t="shared" si="2"/>
        <v>18354.36</v>
      </c>
      <c r="AN66" s="5">
        <f t="shared" si="15"/>
        <v>4495.198</v>
      </c>
      <c r="AO66" s="5">
        <v>18354.36</v>
      </c>
      <c r="AQ66" s="5">
        <f t="shared" si="16"/>
        <v>18354.36</v>
      </c>
      <c r="AR66" s="5">
        <f t="shared" si="5"/>
        <v>27108.7</v>
      </c>
      <c r="AS66" s="1">
        <f t="shared" si="6"/>
        <v>0.32293470361913335</v>
      </c>
      <c r="AT66" s="1">
        <f t="shared" si="7"/>
        <v>0.6770652963808667</v>
      </c>
      <c r="AV66" s="5">
        <f t="shared" si="17"/>
        <v>27108.7</v>
      </c>
      <c r="AW66" s="1">
        <f t="shared" si="21"/>
        <v>0.32293470361913335</v>
      </c>
      <c r="AX66" s="1">
        <f t="shared" si="22"/>
        <v>0.6770652963808667</v>
      </c>
    </row>
    <row r="67" spans="1:50" ht="12.75">
      <c r="A67" s="4">
        <v>1393</v>
      </c>
      <c r="B67" s="3">
        <v>12</v>
      </c>
      <c r="D67" s="5">
        <v>386.91</v>
      </c>
      <c r="E67" s="5">
        <f t="shared" si="18"/>
        <v>15175.87</v>
      </c>
      <c r="J67" s="5">
        <f t="shared" si="0"/>
        <v>15175.87</v>
      </c>
      <c r="T67" s="5">
        <f t="shared" si="14"/>
        <v>386.91</v>
      </c>
      <c r="U67" s="5">
        <v>15175.87</v>
      </c>
      <c r="X67" s="5">
        <v>2371.596</v>
      </c>
      <c r="Y67" s="5">
        <v>9642.76</v>
      </c>
      <c r="AD67" s="5">
        <f t="shared" si="2"/>
        <v>9642.76</v>
      </c>
      <c r="AN67" s="5">
        <f t="shared" si="15"/>
        <v>2371.596</v>
      </c>
      <c r="AO67" s="5">
        <v>9642.76</v>
      </c>
      <c r="AQ67" s="5">
        <f t="shared" si="16"/>
        <v>9642.76</v>
      </c>
      <c r="AR67" s="5">
        <f t="shared" si="5"/>
        <v>24818.63</v>
      </c>
      <c r="AS67" s="1">
        <f t="shared" si="6"/>
        <v>0.6114708990786357</v>
      </c>
      <c r="AT67" s="1">
        <f t="shared" si="7"/>
        <v>0.38852910092136433</v>
      </c>
      <c r="AV67" s="5">
        <f t="shared" si="17"/>
        <v>24818.63</v>
      </c>
      <c r="AW67" s="1">
        <f t="shared" si="21"/>
        <v>0.6114708990786357</v>
      </c>
      <c r="AX67" s="1">
        <f t="shared" si="22"/>
        <v>0.38852910092136433</v>
      </c>
    </row>
    <row r="68" spans="1:50" ht="12.75">
      <c r="A68" s="4">
        <v>1394</v>
      </c>
      <c r="B68" s="3">
        <v>12</v>
      </c>
      <c r="D68" s="5">
        <v>572.162</v>
      </c>
      <c r="E68" s="5">
        <f t="shared" si="18"/>
        <v>22442.05</v>
      </c>
      <c r="J68" s="5">
        <f t="shared" si="0"/>
        <v>22442.05</v>
      </c>
      <c r="T68" s="5">
        <f t="shared" si="14"/>
        <v>572.162</v>
      </c>
      <c r="U68" s="5">
        <v>22442.05</v>
      </c>
      <c r="X68" s="5">
        <v>3610.702</v>
      </c>
      <c r="Y68" s="5">
        <v>14665.5</v>
      </c>
      <c r="AD68" s="5">
        <f t="shared" si="2"/>
        <v>14665.5</v>
      </c>
      <c r="AN68" s="5">
        <f t="shared" si="15"/>
        <v>3610.702</v>
      </c>
      <c r="AO68" s="5">
        <v>14665.5</v>
      </c>
      <c r="AQ68" s="5">
        <f t="shared" si="16"/>
        <v>14665.5</v>
      </c>
      <c r="AR68" s="5">
        <f t="shared" si="5"/>
        <v>37107.55</v>
      </c>
      <c r="AS68" s="1">
        <f t="shared" si="6"/>
        <v>0.6047839321108507</v>
      </c>
      <c r="AT68" s="1">
        <f t="shared" si="7"/>
        <v>0.3952160678891492</v>
      </c>
      <c r="AV68" s="5">
        <f t="shared" si="17"/>
        <v>37107.55</v>
      </c>
      <c r="AW68" s="1">
        <f t="shared" si="21"/>
        <v>0.6047839321108507</v>
      </c>
      <c r="AX68" s="1">
        <f t="shared" si="22"/>
        <v>0.3952160678891492</v>
      </c>
    </row>
    <row r="69" spans="1:50" ht="12.75">
      <c r="A69" s="4">
        <v>1395</v>
      </c>
      <c r="B69" s="3">
        <v>12</v>
      </c>
      <c r="D69" s="5">
        <v>384.48</v>
      </c>
      <c r="E69" s="5">
        <f t="shared" si="18"/>
        <v>15080.56</v>
      </c>
      <c r="J69" s="5">
        <f t="shared" si="0"/>
        <v>15080.56</v>
      </c>
      <c r="T69" s="5">
        <f t="shared" si="14"/>
        <v>384.48</v>
      </c>
      <c r="U69" s="5">
        <v>15080.56</v>
      </c>
      <c r="X69" s="5">
        <v>4583.245</v>
      </c>
      <c r="Y69" s="5">
        <v>18625.97</v>
      </c>
      <c r="AD69" s="5">
        <f t="shared" si="2"/>
        <v>18625.97</v>
      </c>
      <c r="AN69" s="5">
        <f t="shared" si="15"/>
        <v>4583.245</v>
      </c>
      <c r="AO69" s="5">
        <v>18625.97</v>
      </c>
      <c r="AQ69" s="5">
        <f t="shared" si="16"/>
        <v>18625.97</v>
      </c>
      <c r="AR69" s="5">
        <f t="shared" si="5"/>
        <v>33706.53</v>
      </c>
      <c r="AS69" s="1">
        <f t="shared" si="6"/>
        <v>0.4474076684844153</v>
      </c>
      <c r="AT69" s="1">
        <f t="shared" si="7"/>
        <v>0.5525923315155847</v>
      </c>
      <c r="AV69" s="5">
        <f t="shared" si="17"/>
        <v>33706.53</v>
      </c>
      <c r="AW69" s="1">
        <f t="shared" si="21"/>
        <v>0.4474076684844153</v>
      </c>
      <c r="AX69" s="1">
        <f t="shared" si="22"/>
        <v>0.5525923315155847</v>
      </c>
    </row>
    <row r="70" spans="1:50" ht="12.75">
      <c r="A70" s="4">
        <v>1396</v>
      </c>
      <c r="B70" s="3">
        <v>12</v>
      </c>
      <c r="D70" s="5">
        <v>379.491</v>
      </c>
      <c r="E70" s="5">
        <f t="shared" si="18"/>
        <v>14884.84</v>
      </c>
      <c r="J70" s="5">
        <f t="shared" si="0"/>
        <v>14884.84</v>
      </c>
      <c r="T70" s="5">
        <f t="shared" si="14"/>
        <v>379.491</v>
      </c>
      <c r="U70" s="5">
        <v>14884.84</v>
      </c>
      <c r="X70" s="5">
        <v>5150.843</v>
      </c>
      <c r="Y70" s="5">
        <v>20910.28</v>
      </c>
      <c r="AD70" s="5">
        <f t="shared" si="2"/>
        <v>20910.28</v>
      </c>
      <c r="AN70" s="5">
        <f t="shared" si="15"/>
        <v>5150.843</v>
      </c>
      <c r="AO70" s="5">
        <v>20910.28</v>
      </c>
      <c r="AQ70" s="5">
        <f t="shared" si="16"/>
        <v>20910.28</v>
      </c>
      <c r="AR70" s="5">
        <f t="shared" si="5"/>
        <v>35795.119999999995</v>
      </c>
      <c r="AS70" s="1">
        <f t="shared" si="6"/>
        <v>0.41583433719456736</v>
      </c>
      <c r="AT70" s="1">
        <f t="shared" si="7"/>
        <v>0.5841656628054327</v>
      </c>
      <c r="AV70" s="5">
        <f t="shared" si="17"/>
        <v>35795.119999999995</v>
      </c>
      <c r="AW70" s="1">
        <f t="shared" si="21"/>
        <v>0.41583433719456736</v>
      </c>
      <c r="AX70" s="1">
        <f t="shared" si="22"/>
        <v>0.5841656628054327</v>
      </c>
    </row>
    <row r="71" spans="1:50" ht="12.75">
      <c r="A71" s="4">
        <v>1397</v>
      </c>
      <c r="B71" s="3">
        <v>12</v>
      </c>
      <c r="D71" s="5">
        <v>517.813</v>
      </c>
      <c r="E71" s="5">
        <f t="shared" si="18"/>
        <v>20310.33</v>
      </c>
      <c r="J71" s="5">
        <f t="shared" si="0"/>
        <v>20310.33</v>
      </c>
      <c r="T71" s="5">
        <f t="shared" si="14"/>
        <v>517.813</v>
      </c>
      <c r="U71" s="5">
        <v>20310.33</v>
      </c>
      <c r="X71" s="5">
        <v>7324.478</v>
      </c>
      <c r="Y71" s="5">
        <v>29703.68</v>
      </c>
      <c r="AD71" s="5">
        <f t="shared" si="2"/>
        <v>29703.68</v>
      </c>
      <c r="AN71" s="5">
        <f t="shared" si="15"/>
        <v>7324.478</v>
      </c>
      <c r="AO71" s="5">
        <v>29703.68</v>
      </c>
      <c r="AQ71" s="5">
        <f t="shared" si="16"/>
        <v>29703.68</v>
      </c>
      <c r="AR71" s="5">
        <f t="shared" si="5"/>
        <v>50014.01</v>
      </c>
      <c r="AS71" s="1">
        <f t="shared" si="6"/>
        <v>0.4060928127938552</v>
      </c>
      <c r="AT71" s="1">
        <f t="shared" si="7"/>
        <v>0.5939071872061448</v>
      </c>
      <c r="AV71" s="5">
        <f t="shared" si="17"/>
        <v>50014.01</v>
      </c>
      <c r="AW71" s="1">
        <f t="shared" si="21"/>
        <v>0.4060928127938552</v>
      </c>
      <c r="AX71" s="1">
        <f t="shared" si="22"/>
        <v>0.5939071872061448</v>
      </c>
    </row>
    <row r="72" spans="1:50" ht="12.75">
      <c r="A72" s="4">
        <v>1398</v>
      </c>
      <c r="B72" s="3">
        <v>12</v>
      </c>
      <c r="D72" s="5">
        <v>353.306</v>
      </c>
      <c r="E72" s="5">
        <f t="shared" si="18"/>
        <v>13857.72</v>
      </c>
      <c r="J72" s="5">
        <f aca="true" t="shared" si="23" ref="J72:J135">E72+H72</f>
        <v>13857.72</v>
      </c>
      <c r="T72" s="5">
        <f aca="true" t="shared" si="24" ref="T72:T92">D72*1</f>
        <v>353.306</v>
      </c>
      <c r="U72" s="5">
        <v>13857.72</v>
      </c>
      <c r="X72" s="5">
        <v>7426.134</v>
      </c>
      <c r="Y72" s="5">
        <v>30112.82</v>
      </c>
      <c r="AD72" s="5">
        <f aca="true" t="shared" si="25" ref="AD72:AD135">Y72+AB72</f>
        <v>30112.82</v>
      </c>
      <c r="AN72" s="5">
        <f aca="true" t="shared" si="26" ref="AN72:AN93">X72*1</f>
        <v>7426.134</v>
      </c>
      <c r="AO72" s="5">
        <v>30112.82</v>
      </c>
      <c r="AQ72" s="5">
        <f aca="true" t="shared" si="27" ref="AQ72:AQ103">Y72+AB72+AH72+AK72</f>
        <v>30112.82</v>
      </c>
      <c r="AR72" s="5">
        <f aca="true" t="shared" si="28" ref="AR72:AR135">J72+AD72</f>
        <v>43970.54</v>
      </c>
      <c r="AS72" s="1">
        <f aca="true" t="shared" si="29" ref="AS72:AS135">J72/AR72</f>
        <v>0.3151591952248028</v>
      </c>
      <c r="AT72" s="1">
        <f aca="true" t="shared" si="30" ref="AT72:AT135">AD72/AR72</f>
        <v>0.6848408047751972</v>
      </c>
      <c r="AV72" s="5">
        <f aca="true" t="shared" si="31" ref="AV72:AV103">U72+AO72</f>
        <v>43970.54</v>
      </c>
      <c r="AW72" s="1">
        <f t="shared" si="21"/>
        <v>0.3151591952248028</v>
      </c>
      <c r="AX72" s="1">
        <f t="shared" si="22"/>
        <v>0.6848408047751972</v>
      </c>
    </row>
    <row r="73" spans="1:50" ht="12.75">
      <c r="A73" s="4">
        <v>1399</v>
      </c>
      <c r="B73" s="3">
        <v>12</v>
      </c>
      <c r="D73" s="5">
        <v>209.123</v>
      </c>
      <c r="E73" s="5">
        <f aca="true" t="shared" si="32" ref="E73:E93">U73*1</f>
        <v>8202.48</v>
      </c>
      <c r="J73" s="5">
        <f t="shared" si="23"/>
        <v>8202.48</v>
      </c>
      <c r="T73" s="5">
        <f t="shared" si="24"/>
        <v>209.123</v>
      </c>
      <c r="U73" s="5">
        <v>8202.48</v>
      </c>
      <c r="X73" s="5">
        <v>5202.118</v>
      </c>
      <c r="Y73" s="5">
        <v>21135.69</v>
      </c>
      <c r="AD73" s="5">
        <f t="shared" si="25"/>
        <v>21135.69</v>
      </c>
      <c r="AN73" s="5">
        <f t="shared" si="26"/>
        <v>5202.118</v>
      </c>
      <c r="AO73" s="5">
        <v>21135.69</v>
      </c>
      <c r="AQ73" s="5">
        <f t="shared" si="27"/>
        <v>21135.69</v>
      </c>
      <c r="AR73" s="5">
        <f t="shared" si="28"/>
        <v>29338.17</v>
      </c>
      <c r="AS73" s="1">
        <f t="shared" si="29"/>
        <v>0.2795839004273273</v>
      </c>
      <c r="AT73" s="1">
        <f t="shared" si="30"/>
        <v>0.7204160995726727</v>
      </c>
      <c r="AV73" s="5">
        <f t="shared" si="31"/>
        <v>29338.17</v>
      </c>
      <c r="AW73" s="1">
        <f t="shared" si="21"/>
        <v>0.2795839004273273</v>
      </c>
      <c r="AX73" s="1">
        <f t="shared" si="22"/>
        <v>0.7204160995726727</v>
      </c>
    </row>
    <row r="74" spans="1:50" ht="12.75">
      <c r="A74" s="4">
        <v>1400</v>
      </c>
      <c r="B74" s="3">
        <v>12</v>
      </c>
      <c r="D74" s="5">
        <v>163.213</v>
      </c>
      <c r="E74" s="5">
        <f t="shared" si="32"/>
        <v>6401.75</v>
      </c>
      <c r="J74" s="5">
        <f t="shared" si="23"/>
        <v>6401.75</v>
      </c>
      <c r="T74" s="5">
        <f t="shared" si="24"/>
        <v>163.213</v>
      </c>
      <c r="U74" s="5">
        <v>6401.75</v>
      </c>
      <c r="X74" s="5">
        <v>3852.959</v>
      </c>
      <c r="Y74" s="5">
        <v>15675.13</v>
      </c>
      <c r="AD74" s="5">
        <f t="shared" si="25"/>
        <v>15675.13</v>
      </c>
      <c r="AN74" s="5">
        <f t="shared" si="26"/>
        <v>3852.959</v>
      </c>
      <c r="AO74" s="5">
        <v>15675.13</v>
      </c>
      <c r="AQ74" s="5">
        <f t="shared" si="27"/>
        <v>15675.13</v>
      </c>
      <c r="AR74" s="5">
        <f t="shared" si="28"/>
        <v>22076.879999999997</v>
      </c>
      <c r="AS74" s="1">
        <f t="shared" si="29"/>
        <v>0.2899753044814304</v>
      </c>
      <c r="AT74" s="1">
        <f t="shared" si="30"/>
        <v>0.7100246955185697</v>
      </c>
      <c r="AV74" s="5">
        <f t="shared" si="31"/>
        <v>22076.879999999997</v>
      </c>
      <c r="AW74" s="1">
        <f t="shared" si="21"/>
        <v>0.2899753044814304</v>
      </c>
      <c r="AX74" s="1">
        <f t="shared" si="22"/>
        <v>0.7100246955185697</v>
      </c>
    </row>
    <row r="75" spans="1:50" ht="12.75">
      <c r="A75" s="4">
        <v>1401</v>
      </c>
      <c r="B75" s="3">
        <v>12</v>
      </c>
      <c r="D75" s="5">
        <v>92.162</v>
      </c>
      <c r="E75" s="5">
        <f t="shared" si="32"/>
        <v>3614.91</v>
      </c>
      <c r="J75" s="5">
        <f t="shared" si="23"/>
        <v>3614.91</v>
      </c>
      <c r="T75" s="5">
        <f t="shared" si="24"/>
        <v>92.162</v>
      </c>
      <c r="U75" s="5">
        <v>3614.91</v>
      </c>
      <c r="X75" s="5">
        <v>2021.415</v>
      </c>
      <c r="Y75" s="5">
        <v>8260.71</v>
      </c>
      <c r="AD75" s="5">
        <f t="shared" si="25"/>
        <v>8260.71</v>
      </c>
      <c r="AN75" s="5">
        <f t="shared" si="26"/>
        <v>2021.415</v>
      </c>
      <c r="AO75" s="5">
        <v>8260.71</v>
      </c>
      <c r="AQ75" s="5">
        <f t="shared" si="27"/>
        <v>8260.71</v>
      </c>
      <c r="AR75" s="5">
        <f t="shared" si="28"/>
        <v>11875.619999999999</v>
      </c>
      <c r="AS75" s="1">
        <f t="shared" si="29"/>
        <v>0.30439758092630115</v>
      </c>
      <c r="AT75" s="1">
        <f t="shared" si="30"/>
        <v>0.6956024190736989</v>
      </c>
      <c r="AV75" s="5">
        <f t="shared" si="31"/>
        <v>11875.619999999999</v>
      </c>
      <c r="AW75" s="1">
        <f t="shared" si="21"/>
        <v>0.30439758092630115</v>
      </c>
      <c r="AX75" s="1">
        <f t="shared" si="22"/>
        <v>0.6956024190736989</v>
      </c>
    </row>
    <row r="76" spans="1:50" ht="12.75">
      <c r="A76" s="4">
        <v>1402</v>
      </c>
      <c r="B76" s="3">
        <v>12</v>
      </c>
      <c r="D76" s="5">
        <v>65.512</v>
      </c>
      <c r="E76" s="5">
        <f t="shared" si="32"/>
        <v>2569.6</v>
      </c>
      <c r="J76" s="5">
        <f t="shared" si="23"/>
        <v>2569.6</v>
      </c>
      <c r="T76" s="5">
        <f t="shared" si="24"/>
        <v>65.512</v>
      </c>
      <c r="U76" s="5">
        <v>2569.6</v>
      </c>
      <c r="X76" s="5">
        <v>1436.889</v>
      </c>
      <c r="Y76" s="5">
        <v>5871.99</v>
      </c>
      <c r="AD76" s="5">
        <f t="shared" si="25"/>
        <v>5871.99</v>
      </c>
      <c r="AN76" s="5">
        <f t="shared" si="26"/>
        <v>1436.889</v>
      </c>
      <c r="AO76" s="5">
        <v>5871.99</v>
      </c>
      <c r="AQ76" s="5">
        <f t="shared" si="27"/>
        <v>5871.99</v>
      </c>
      <c r="AR76" s="5">
        <f t="shared" si="28"/>
        <v>8441.59</v>
      </c>
      <c r="AS76" s="1">
        <f t="shared" si="29"/>
        <v>0.30439763125193237</v>
      </c>
      <c r="AT76" s="1">
        <f t="shared" si="30"/>
        <v>0.6956023687480676</v>
      </c>
      <c r="AV76" s="5">
        <f t="shared" si="31"/>
        <v>8441.59</v>
      </c>
      <c r="AW76" s="1">
        <f t="shared" si="21"/>
        <v>0.30439763125193237</v>
      </c>
      <c r="AX76" s="1">
        <f t="shared" si="22"/>
        <v>0.6956023687480676</v>
      </c>
    </row>
    <row r="77" spans="1:50" ht="12.75">
      <c r="A77" s="4">
        <v>1403</v>
      </c>
      <c r="B77" s="3">
        <v>12</v>
      </c>
      <c r="E77" s="5">
        <f t="shared" si="32"/>
        <v>0</v>
      </c>
      <c r="J77" s="5">
        <f t="shared" si="23"/>
        <v>0</v>
      </c>
      <c r="T77" s="5">
        <f t="shared" si="24"/>
        <v>0</v>
      </c>
      <c r="Y77" s="5">
        <v>0</v>
      </c>
      <c r="AD77" s="5">
        <f t="shared" si="25"/>
        <v>0</v>
      </c>
      <c r="AN77" s="5">
        <f t="shared" si="26"/>
        <v>0</v>
      </c>
      <c r="AQ77" s="5">
        <f t="shared" si="27"/>
        <v>0</v>
      </c>
      <c r="AR77" s="5">
        <f t="shared" si="28"/>
        <v>0</v>
      </c>
      <c r="AS77" s="1" t="e">
        <f t="shared" si="29"/>
        <v>#DIV/0!</v>
      </c>
      <c r="AT77" s="1" t="e">
        <f t="shared" si="30"/>
        <v>#DIV/0!</v>
      </c>
      <c r="AV77" s="5">
        <f t="shared" si="31"/>
        <v>0</v>
      </c>
      <c r="AW77" s="1">
        <v>0</v>
      </c>
      <c r="AX77" s="1">
        <v>0</v>
      </c>
    </row>
    <row r="78" spans="1:50" ht="12.75">
      <c r="A78" s="4">
        <v>1404</v>
      </c>
      <c r="B78" s="3">
        <v>12</v>
      </c>
      <c r="E78" s="5">
        <f t="shared" si="32"/>
        <v>0</v>
      </c>
      <c r="J78" s="5">
        <f t="shared" si="23"/>
        <v>0</v>
      </c>
      <c r="T78" s="5">
        <f t="shared" si="24"/>
        <v>0</v>
      </c>
      <c r="Y78" s="5">
        <v>0</v>
      </c>
      <c r="AD78" s="5">
        <f t="shared" si="25"/>
        <v>0</v>
      </c>
      <c r="AN78" s="5">
        <f t="shared" si="26"/>
        <v>0</v>
      </c>
      <c r="AQ78" s="5">
        <f t="shared" si="27"/>
        <v>0</v>
      </c>
      <c r="AR78" s="5">
        <f t="shared" si="28"/>
        <v>0</v>
      </c>
      <c r="AS78" s="1" t="e">
        <f t="shared" si="29"/>
        <v>#DIV/0!</v>
      </c>
      <c r="AT78" s="1" t="e">
        <f t="shared" si="30"/>
        <v>#DIV/0!</v>
      </c>
      <c r="AV78" s="5">
        <f t="shared" si="31"/>
        <v>0</v>
      </c>
      <c r="AW78" s="1">
        <v>0</v>
      </c>
      <c r="AX78" s="1">
        <v>0</v>
      </c>
    </row>
    <row r="79" spans="1:50" ht="12.75">
      <c r="A79" s="4">
        <v>1405</v>
      </c>
      <c r="B79" s="3">
        <v>12</v>
      </c>
      <c r="E79" s="5">
        <f t="shared" si="32"/>
        <v>0</v>
      </c>
      <c r="J79" s="5">
        <f t="shared" si="23"/>
        <v>0</v>
      </c>
      <c r="T79" s="5">
        <f t="shared" si="24"/>
        <v>0</v>
      </c>
      <c r="Y79" s="5">
        <v>0</v>
      </c>
      <c r="AD79" s="5">
        <f t="shared" si="25"/>
        <v>0</v>
      </c>
      <c r="AN79" s="5">
        <f t="shared" si="26"/>
        <v>0</v>
      </c>
      <c r="AQ79" s="5">
        <f t="shared" si="27"/>
        <v>0</v>
      </c>
      <c r="AR79" s="5">
        <f t="shared" si="28"/>
        <v>0</v>
      </c>
      <c r="AS79" s="1" t="e">
        <f t="shared" si="29"/>
        <v>#DIV/0!</v>
      </c>
      <c r="AT79" s="1" t="e">
        <f t="shared" si="30"/>
        <v>#DIV/0!</v>
      </c>
      <c r="AV79" s="5">
        <f t="shared" si="31"/>
        <v>0</v>
      </c>
      <c r="AW79" s="1">
        <v>0</v>
      </c>
      <c r="AX79" s="1">
        <v>0</v>
      </c>
    </row>
    <row r="80" spans="1:50" ht="12.75">
      <c r="A80" s="4">
        <v>1406</v>
      </c>
      <c r="B80" s="3">
        <v>12</v>
      </c>
      <c r="E80" s="5">
        <f t="shared" si="32"/>
        <v>0</v>
      </c>
      <c r="J80" s="5">
        <f t="shared" si="23"/>
        <v>0</v>
      </c>
      <c r="T80" s="5">
        <f t="shared" si="24"/>
        <v>0</v>
      </c>
      <c r="Y80" s="5">
        <v>0</v>
      </c>
      <c r="AD80" s="5">
        <f t="shared" si="25"/>
        <v>0</v>
      </c>
      <c r="AN80" s="5">
        <f t="shared" si="26"/>
        <v>0</v>
      </c>
      <c r="AQ80" s="5">
        <f t="shared" si="27"/>
        <v>0</v>
      </c>
      <c r="AR80" s="5">
        <f t="shared" si="28"/>
        <v>0</v>
      </c>
      <c r="AS80" s="1" t="e">
        <f t="shared" si="29"/>
        <v>#DIV/0!</v>
      </c>
      <c r="AT80" s="1" t="e">
        <f t="shared" si="30"/>
        <v>#DIV/0!</v>
      </c>
      <c r="AV80" s="5">
        <f t="shared" si="31"/>
        <v>0</v>
      </c>
      <c r="AW80" s="1">
        <v>0</v>
      </c>
      <c r="AX80" s="1">
        <v>0</v>
      </c>
    </row>
    <row r="81" spans="1:50" ht="12.75">
      <c r="A81" s="4">
        <v>1407</v>
      </c>
      <c r="B81" s="3">
        <v>12</v>
      </c>
      <c r="E81" s="5">
        <f t="shared" si="32"/>
        <v>0</v>
      </c>
      <c r="J81" s="5">
        <f t="shared" si="23"/>
        <v>0</v>
      </c>
      <c r="T81" s="5">
        <f t="shared" si="24"/>
        <v>0</v>
      </c>
      <c r="Y81" s="5">
        <v>0</v>
      </c>
      <c r="AD81" s="5">
        <f t="shared" si="25"/>
        <v>0</v>
      </c>
      <c r="AN81" s="5">
        <f t="shared" si="26"/>
        <v>0</v>
      </c>
      <c r="AQ81" s="5">
        <f t="shared" si="27"/>
        <v>0</v>
      </c>
      <c r="AR81" s="5">
        <f t="shared" si="28"/>
        <v>0</v>
      </c>
      <c r="AS81" s="1" t="e">
        <f t="shared" si="29"/>
        <v>#DIV/0!</v>
      </c>
      <c r="AT81" s="1" t="e">
        <f t="shared" si="30"/>
        <v>#DIV/0!</v>
      </c>
      <c r="AV81" s="5">
        <f t="shared" si="31"/>
        <v>0</v>
      </c>
      <c r="AW81" s="1">
        <v>0</v>
      </c>
      <c r="AX81" s="1">
        <v>0</v>
      </c>
    </row>
    <row r="82" spans="1:50" ht="12.75">
      <c r="A82" s="4">
        <v>1408</v>
      </c>
      <c r="B82" s="3">
        <v>12</v>
      </c>
      <c r="E82" s="5">
        <f t="shared" si="32"/>
        <v>0</v>
      </c>
      <c r="J82" s="5">
        <f t="shared" si="23"/>
        <v>0</v>
      </c>
      <c r="T82" s="5">
        <f t="shared" si="24"/>
        <v>0</v>
      </c>
      <c r="Y82" s="5">
        <v>0</v>
      </c>
      <c r="AD82" s="5">
        <f t="shared" si="25"/>
        <v>0</v>
      </c>
      <c r="AN82" s="5">
        <f t="shared" si="26"/>
        <v>0</v>
      </c>
      <c r="AQ82" s="5">
        <f t="shared" si="27"/>
        <v>0</v>
      </c>
      <c r="AR82" s="5">
        <f t="shared" si="28"/>
        <v>0</v>
      </c>
      <c r="AS82" s="1" t="e">
        <f t="shared" si="29"/>
        <v>#DIV/0!</v>
      </c>
      <c r="AT82" s="1" t="e">
        <f t="shared" si="30"/>
        <v>#DIV/0!</v>
      </c>
      <c r="AV82" s="5">
        <f t="shared" si="31"/>
        <v>0</v>
      </c>
      <c r="AW82" s="1">
        <v>0</v>
      </c>
      <c r="AX82" s="1">
        <v>0</v>
      </c>
    </row>
    <row r="83" spans="1:50" ht="12.75">
      <c r="A83" s="4">
        <v>1409</v>
      </c>
      <c r="B83" s="3">
        <v>12</v>
      </c>
      <c r="E83" s="5">
        <f t="shared" si="32"/>
        <v>0</v>
      </c>
      <c r="J83" s="5">
        <f t="shared" si="23"/>
        <v>0</v>
      </c>
      <c r="T83" s="5">
        <f t="shared" si="24"/>
        <v>0</v>
      </c>
      <c r="Y83" s="5">
        <v>0</v>
      </c>
      <c r="AD83" s="5">
        <f t="shared" si="25"/>
        <v>0</v>
      </c>
      <c r="AN83" s="5">
        <f t="shared" si="26"/>
        <v>0</v>
      </c>
      <c r="AQ83" s="5">
        <f t="shared" si="27"/>
        <v>0</v>
      </c>
      <c r="AR83" s="5">
        <f t="shared" si="28"/>
        <v>0</v>
      </c>
      <c r="AS83" s="1" t="e">
        <f t="shared" si="29"/>
        <v>#DIV/0!</v>
      </c>
      <c r="AT83" s="1" t="e">
        <f t="shared" si="30"/>
        <v>#DIV/0!</v>
      </c>
      <c r="AV83" s="5">
        <f t="shared" si="31"/>
        <v>0</v>
      </c>
      <c r="AW83" s="1">
        <v>0</v>
      </c>
      <c r="AX83" s="1">
        <v>0</v>
      </c>
    </row>
    <row r="84" spans="1:50" ht="12.75">
      <c r="A84" s="4">
        <v>1410</v>
      </c>
      <c r="B84" s="3">
        <v>12</v>
      </c>
      <c r="D84" s="5">
        <v>95.125</v>
      </c>
      <c r="E84" s="5">
        <f t="shared" si="32"/>
        <v>3181.25</v>
      </c>
      <c r="J84" s="5">
        <f t="shared" si="23"/>
        <v>3181.25</v>
      </c>
      <c r="T84" s="5">
        <f t="shared" si="24"/>
        <v>95.125</v>
      </c>
      <c r="U84" s="5">
        <v>3181.25</v>
      </c>
      <c r="X84" s="5">
        <v>5568.5</v>
      </c>
      <c r="Y84" s="5">
        <v>19439.97</v>
      </c>
      <c r="AD84" s="5">
        <f t="shared" si="25"/>
        <v>19439.97</v>
      </c>
      <c r="AN84" s="5">
        <f t="shared" si="26"/>
        <v>5568.5</v>
      </c>
      <c r="AO84" s="5">
        <v>19439.97</v>
      </c>
      <c r="AQ84" s="5">
        <f t="shared" si="27"/>
        <v>19439.97</v>
      </c>
      <c r="AR84" s="5">
        <f t="shared" si="28"/>
        <v>22621.22</v>
      </c>
      <c r="AS84" s="1">
        <f t="shared" si="29"/>
        <v>0.14063123032267932</v>
      </c>
      <c r="AT84" s="1">
        <f t="shared" si="30"/>
        <v>0.8593687696773207</v>
      </c>
      <c r="AV84" s="5">
        <f t="shared" si="31"/>
        <v>22621.22</v>
      </c>
      <c r="AW84" s="1">
        <v>0</v>
      </c>
      <c r="AX84" s="1">
        <v>0</v>
      </c>
    </row>
    <row r="85" spans="1:50" ht="12.75">
      <c r="A85" s="4">
        <v>1411</v>
      </c>
      <c r="B85" s="3">
        <v>12</v>
      </c>
      <c r="D85" s="5">
        <v>22.452</v>
      </c>
      <c r="E85" s="5">
        <f t="shared" si="32"/>
        <v>750.86</v>
      </c>
      <c r="J85" s="5">
        <f t="shared" si="23"/>
        <v>750.86</v>
      </c>
      <c r="T85" s="5">
        <f t="shared" si="24"/>
        <v>22.452</v>
      </c>
      <c r="U85" s="5">
        <v>750.86</v>
      </c>
      <c r="X85" s="5">
        <v>3371.521</v>
      </c>
      <c r="Y85" s="5">
        <v>11751.86</v>
      </c>
      <c r="AD85" s="5">
        <f t="shared" si="25"/>
        <v>11751.86</v>
      </c>
      <c r="AN85" s="5">
        <f t="shared" si="26"/>
        <v>3371.521</v>
      </c>
      <c r="AO85" s="5">
        <v>11751.86</v>
      </c>
      <c r="AQ85" s="5">
        <f t="shared" si="27"/>
        <v>11751.86</v>
      </c>
      <c r="AR85" s="5">
        <f t="shared" si="28"/>
        <v>12502.720000000001</v>
      </c>
      <c r="AS85" s="1">
        <f t="shared" si="29"/>
        <v>0.06005573187274449</v>
      </c>
      <c r="AT85" s="1">
        <f t="shared" si="30"/>
        <v>0.9399442681272555</v>
      </c>
      <c r="AV85" s="5">
        <f t="shared" si="31"/>
        <v>12502.720000000001</v>
      </c>
      <c r="AW85" s="1">
        <v>0</v>
      </c>
      <c r="AX85" s="1">
        <v>0</v>
      </c>
    </row>
    <row r="86" spans="1:50" ht="12.75">
      <c r="A86" s="4">
        <v>1412</v>
      </c>
      <c r="B86" s="3">
        <v>12</v>
      </c>
      <c r="E86" s="5">
        <f t="shared" si="32"/>
        <v>0</v>
      </c>
      <c r="J86" s="5">
        <f t="shared" si="23"/>
        <v>0</v>
      </c>
      <c r="T86" s="5">
        <f t="shared" si="24"/>
        <v>0</v>
      </c>
      <c r="X86" s="5">
        <v>6957.884</v>
      </c>
      <c r="Y86" s="5">
        <v>24258.52</v>
      </c>
      <c r="AD86" s="5">
        <f t="shared" si="25"/>
        <v>24258.52</v>
      </c>
      <c r="AN86" s="5">
        <f t="shared" si="26"/>
        <v>6957.884</v>
      </c>
      <c r="AO86" s="5">
        <v>24258.52</v>
      </c>
      <c r="AQ86" s="5">
        <f t="shared" si="27"/>
        <v>24258.52</v>
      </c>
      <c r="AR86" s="5">
        <f t="shared" si="28"/>
        <v>24258.52</v>
      </c>
      <c r="AS86" s="1">
        <f t="shared" si="29"/>
        <v>0</v>
      </c>
      <c r="AT86" s="1">
        <f t="shared" si="30"/>
        <v>1</v>
      </c>
      <c r="AV86" s="5">
        <f t="shared" si="31"/>
        <v>24258.52</v>
      </c>
      <c r="AW86" s="1">
        <f>U86/AV86</f>
        <v>0</v>
      </c>
      <c r="AX86" s="1">
        <f>AO86/AV86</f>
        <v>1</v>
      </c>
    </row>
    <row r="87" spans="1:50" ht="12.75">
      <c r="A87" s="4">
        <v>1413</v>
      </c>
      <c r="B87" s="3">
        <v>12</v>
      </c>
      <c r="D87" s="5">
        <v>1.297</v>
      </c>
      <c r="E87" s="5">
        <f t="shared" si="32"/>
        <v>43.37</v>
      </c>
      <c r="J87" s="5">
        <f t="shared" si="23"/>
        <v>43.37</v>
      </c>
      <c r="T87" s="5">
        <f t="shared" si="24"/>
        <v>1.297</v>
      </c>
      <c r="U87" s="5">
        <v>43.37</v>
      </c>
      <c r="X87" s="5">
        <v>769.603</v>
      </c>
      <c r="Y87" s="5">
        <v>2693.26</v>
      </c>
      <c r="AD87" s="5">
        <f t="shared" si="25"/>
        <v>2693.26</v>
      </c>
      <c r="AN87" s="5">
        <f t="shared" si="26"/>
        <v>769.603</v>
      </c>
      <c r="AO87" s="5">
        <v>2693.26</v>
      </c>
      <c r="AQ87" s="5">
        <f t="shared" si="27"/>
        <v>2693.26</v>
      </c>
      <c r="AR87" s="5">
        <f t="shared" si="28"/>
        <v>2736.63</v>
      </c>
      <c r="AS87" s="1">
        <f t="shared" si="29"/>
        <v>0.015847958986052187</v>
      </c>
      <c r="AT87" s="1">
        <f t="shared" si="30"/>
        <v>0.9841520410139478</v>
      </c>
      <c r="AV87" s="5">
        <f t="shared" si="31"/>
        <v>2736.63</v>
      </c>
      <c r="AW87" s="1">
        <f>U87/AV87</f>
        <v>0.015847958986052187</v>
      </c>
      <c r="AX87" s="1">
        <f>AO87/AV87</f>
        <v>0.9841520410139478</v>
      </c>
    </row>
    <row r="88" spans="1:50" ht="12.75">
      <c r="A88" s="4">
        <v>1414</v>
      </c>
      <c r="B88" s="3">
        <v>12</v>
      </c>
      <c r="D88" s="5">
        <v>3.857</v>
      </c>
      <c r="E88" s="5">
        <f t="shared" si="32"/>
        <v>128.98</v>
      </c>
      <c r="J88" s="5">
        <f t="shared" si="23"/>
        <v>128.98</v>
      </c>
      <c r="T88" s="5">
        <f t="shared" si="24"/>
        <v>3.857</v>
      </c>
      <c r="U88" s="5">
        <v>128.98</v>
      </c>
      <c r="X88" s="5">
        <v>875.795</v>
      </c>
      <c r="Y88" s="5">
        <v>3065.66</v>
      </c>
      <c r="AD88" s="5">
        <f t="shared" si="25"/>
        <v>3065.66</v>
      </c>
      <c r="AN88" s="5">
        <f t="shared" si="26"/>
        <v>875.795</v>
      </c>
      <c r="AO88" s="5">
        <v>3065.66</v>
      </c>
      <c r="AQ88" s="5">
        <f t="shared" si="27"/>
        <v>3065.66</v>
      </c>
      <c r="AR88" s="5">
        <f t="shared" si="28"/>
        <v>3194.64</v>
      </c>
      <c r="AS88" s="1">
        <f t="shared" si="29"/>
        <v>0.04037387624270653</v>
      </c>
      <c r="AT88" s="1">
        <f t="shared" si="30"/>
        <v>0.9596261237572935</v>
      </c>
      <c r="AV88" s="5">
        <f t="shared" si="31"/>
        <v>3194.64</v>
      </c>
      <c r="AW88" s="1">
        <f>U88/AV88</f>
        <v>0.04037387624270653</v>
      </c>
      <c r="AX88" s="1">
        <f>AO88/AV88</f>
        <v>0.9596261237572935</v>
      </c>
    </row>
    <row r="89" spans="1:50" ht="12.75">
      <c r="A89" s="4">
        <v>1415</v>
      </c>
      <c r="B89" s="3">
        <v>12</v>
      </c>
      <c r="D89" s="5">
        <v>1.812</v>
      </c>
      <c r="E89" s="5">
        <f t="shared" si="32"/>
        <v>60.6</v>
      </c>
      <c r="J89" s="5">
        <f t="shared" si="23"/>
        <v>60.6</v>
      </c>
      <c r="T89" s="5">
        <f t="shared" si="24"/>
        <v>1.812</v>
      </c>
      <c r="U89" s="5">
        <v>60.6</v>
      </c>
      <c r="X89" s="5">
        <v>446.541</v>
      </c>
      <c r="Y89" s="5">
        <v>1559.93</v>
      </c>
      <c r="AD89" s="5">
        <f t="shared" si="25"/>
        <v>1559.93</v>
      </c>
      <c r="AN89" s="5">
        <f t="shared" si="26"/>
        <v>446.541</v>
      </c>
      <c r="AO89" s="5">
        <v>1559.93</v>
      </c>
      <c r="AQ89" s="5">
        <f t="shared" si="27"/>
        <v>1559.93</v>
      </c>
      <c r="AR89" s="5">
        <f t="shared" si="28"/>
        <v>1620.53</v>
      </c>
      <c r="AS89" s="1">
        <f t="shared" si="29"/>
        <v>0.037395173184081754</v>
      </c>
      <c r="AT89" s="1">
        <f t="shared" si="30"/>
        <v>0.9626048268159183</v>
      </c>
      <c r="AV89" s="5">
        <f t="shared" si="31"/>
        <v>1620.53</v>
      </c>
      <c r="AW89" s="1">
        <f>U89/AV89</f>
        <v>0.037395173184081754</v>
      </c>
      <c r="AX89" s="1">
        <f>AO89/AV89</f>
        <v>0.9626048268159183</v>
      </c>
    </row>
    <row r="90" spans="1:50" ht="12.75">
      <c r="A90" s="4">
        <v>1416</v>
      </c>
      <c r="B90" s="3">
        <v>12</v>
      </c>
      <c r="E90" s="5">
        <f t="shared" si="32"/>
        <v>0</v>
      </c>
      <c r="J90" s="5">
        <f t="shared" si="23"/>
        <v>0</v>
      </c>
      <c r="T90" s="5">
        <f t="shared" si="24"/>
        <v>0</v>
      </c>
      <c r="Y90" s="5">
        <v>0</v>
      </c>
      <c r="AD90" s="5">
        <f t="shared" si="25"/>
        <v>0</v>
      </c>
      <c r="AN90" s="5">
        <f t="shared" si="26"/>
        <v>0</v>
      </c>
      <c r="AQ90" s="5">
        <f t="shared" si="27"/>
        <v>0</v>
      </c>
      <c r="AR90" s="5">
        <f t="shared" si="28"/>
        <v>0</v>
      </c>
      <c r="AS90" s="1" t="e">
        <f t="shared" si="29"/>
        <v>#DIV/0!</v>
      </c>
      <c r="AT90" s="1" t="e">
        <f t="shared" si="30"/>
        <v>#DIV/0!</v>
      </c>
      <c r="AV90" s="5">
        <f t="shared" si="31"/>
        <v>0</v>
      </c>
      <c r="AW90" s="1">
        <v>0</v>
      </c>
      <c r="AX90" s="1">
        <v>0</v>
      </c>
    </row>
    <row r="91" spans="1:50" ht="12.75">
      <c r="A91" s="4">
        <v>1417</v>
      </c>
      <c r="B91" s="3">
        <v>12</v>
      </c>
      <c r="E91" s="5">
        <f t="shared" si="32"/>
        <v>0</v>
      </c>
      <c r="J91" s="5">
        <f t="shared" si="23"/>
        <v>0</v>
      </c>
      <c r="T91" s="5">
        <f t="shared" si="24"/>
        <v>0</v>
      </c>
      <c r="Y91" s="5">
        <v>0</v>
      </c>
      <c r="AD91" s="5">
        <f t="shared" si="25"/>
        <v>0</v>
      </c>
      <c r="AN91" s="5">
        <f t="shared" si="26"/>
        <v>0</v>
      </c>
      <c r="AQ91" s="5">
        <f t="shared" si="27"/>
        <v>0</v>
      </c>
      <c r="AR91" s="5">
        <f t="shared" si="28"/>
        <v>0</v>
      </c>
      <c r="AS91" s="1" t="e">
        <f t="shared" si="29"/>
        <v>#DIV/0!</v>
      </c>
      <c r="AT91" s="1" t="e">
        <f t="shared" si="30"/>
        <v>#DIV/0!</v>
      </c>
      <c r="AV91" s="5">
        <f t="shared" si="31"/>
        <v>0</v>
      </c>
      <c r="AW91" s="1">
        <v>0</v>
      </c>
      <c r="AX91" s="1">
        <v>0</v>
      </c>
    </row>
    <row r="92" spans="1:50" ht="12.75">
      <c r="A92" s="4">
        <v>1418</v>
      </c>
      <c r="B92" s="3">
        <v>12</v>
      </c>
      <c r="D92" s="5">
        <v>11.39</v>
      </c>
      <c r="E92" s="5">
        <f t="shared" si="32"/>
        <v>427.75</v>
      </c>
      <c r="J92" s="5">
        <f t="shared" si="23"/>
        <v>427.75</v>
      </c>
      <c r="T92" s="5">
        <f t="shared" si="24"/>
        <v>11.39</v>
      </c>
      <c r="U92" s="5">
        <v>427.75</v>
      </c>
      <c r="X92" s="5">
        <v>464.956</v>
      </c>
      <c r="Y92" s="5">
        <v>1982.29</v>
      </c>
      <c r="AD92" s="5">
        <f t="shared" si="25"/>
        <v>1982.29</v>
      </c>
      <c r="AN92" s="5">
        <f t="shared" si="26"/>
        <v>464.956</v>
      </c>
      <c r="AO92" s="5">
        <v>1982.29</v>
      </c>
      <c r="AQ92" s="5">
        <f t="shared" si="27"/>
        <v>1982.29</v>
      </c>
      <c r="AR92" s="5">
        <f t="shared" si="28"/>
        <v>2410.04</v>
      </c>
      <c r="AS92" s="1">
        <f t="shared" si="29"/>
        <v>0.1774866807189922</v>
      </c>
      <c r="AT92" s="1">
        <f t="shared" si="30"/>
        <v>0.8225133192810078</v>
      </c>
      <c r="AV92" s="5">
        <f t="shared" si="31"/>
        <v>2410.04</v>
      </c>
      <c r="AW92" s="1">
        <v>0</v>
      </c>
      <c r="AX92" s="1">
        <v>0</v>
      </c>
    </row>
    <row r="93" spans="1:50" ht="12.75">
      <c r="A93" s="4">
        <v>1419</v>
      </c>
      <c r="B93" s="3">
        <v>12</v>
      </c>
      <c r="E93" s="5">
        <f t="shared" si="32"/>
        <v>0</v>
      </c>
      <c r="J93" s="5">
        <f t="shared" si="23"/>
        <v>0</v>
      </c>
      <c r="Y93" s="5">
        <v>0</v>
      </c>
      <c r="AD93" s="5">
        <f t="shared" si="25"/>
        <v>0</v>
      </c>
      <c r="AN93" s="5">
        <f t="shared" si="26"/>
        <v>0</v>
      </c>
      <c r="AO93" s="5">
        <v>0</v>
      </c>
      <c r="AQ93" s="5">
        <f t="shared" si="27"/>
        <v>0</v>
      </c>
      <c r="AR93" s="5">
        <f t="shared" si="28"/>
        <v>0</v>
      </c>
      <c r="AS93" s="1" t="e">
        <f t="shared" si="29"/>
        <v>#DIV/0!</v>
      </c>
      <c r="AT93" s="1" t="e">
        <f t="shared" si="30"/>
        <v>#DIV/0!</v>
      </c>
      <c r="AV93" s="5">
        <f t="shared" si="31"/>
        <v>0</v>
      </c>
      <c r="AW93" s="1">
        <v>0</v>
      </c>
      <c r="AX93" s="1">
        <v>0</v>
      </c>
    </row>
    <row r="94" spans="1:50" ht="12.75">
      <c r="A94" s="4">
        <v>1420</v>
      </c>
      <c r="B94" s="3">
        <v>12</v>
      </c>
      <c r="D94" s="5">
        <f aca="true" t="shared" si="33" ref="D94:D125">C94*0.2447529</f>
        <v>0</v>
      </c>
      <c r="E94" s="5">
        <f>D94/T94*U94</f>
        <v>0</v>
      </c>
      <c r="F94" s="5">
        <v>41.48</v>
      </c>
      <c r="G94" s="5">
        <f aca="true" t="shared" si="34" ref="G94:G125">F94*0.2447529</f>
        <v>10.152350292</v>
      </c>
      <c r="H94" s="5">
        <v>480.42</v>
      </c>
      <c r="I94" s="5">
        <f aca="true" t="shared" si="35" ref="I94:I125">D94+G94</f>
        <v>10.152350292</v>
      </c>
      <c r="J94" s="5">
        <f t="shared" si="23"/>
        <v>480.42</v>
      </c>
      <c r="S94" s="5">
        <f aca="true" t="shared" si="36" ref="S94:S125">C94+F94+L94+O94</f>
        <v>41.48</v>
      </c>
      <c r="T94" s="5">
        <f aca="true" t="shared" si="37" ref="T94:T125">S94*0.2447529</f>
        <v>10.152350292</v>
      </c>
      <c r="U94" s="5">
        <v>480.42</v>
      </c>
      <c r="W94" s="5">
        <v>58323</v>
      </c>
      <c r="X94" s="5">
        <f aca="true" t="shared" si="38" ref="X94:X125">W94*0.2447529*(23/24)</f>
        <v>13679.9432455875</v>
      </c>
      <c r="Y94" s="5">
        <v>66138.24</v>
      </c>
      <c r="Z94" s="5">
        <v>6298.91</v>
      </c>
      <c r="AA94" s="5">
        <f aca="true" t="shared" si="39" ref="AA94:AA125">Z94*0.2447529*(23/24)</f>
        <v>1477.439968949875</v>
      </c>
      <c r="AB94" s="5">
        <v>7142.96</v>
      </c>
      <c r="AC94" s="5">
        <f aca="true" t="shared" si="40" ref="AC94:AC125">X94+AA94</f>
        <v>15157.383214537374</v>
      </c>
      <c r="AD94" s="5">
        <f t="shared" si="25"/>
        <v>73281.20000000001</v>
      </c>
      <c r="AG94" s="5">
        <f aca="true" t="shared" si="41" ref="AG94:AG125">AF94*0.2447529*(23/24)</f>
        <v>0</v>
      </c>
      <c r="AJ94" s="5">
        <f aca="true" t="shared" si="42" ref="AJ94:AJ125">AI94*0.2447529*(23/24)</f>
        <v>0</v>
      </c>
      <c r="AM94" s="5">
        <f aca="true" t="shared" si="43" ref="AM94:AM125">W94+Z94+AF94+AI94</f>
        <v>64621.91</v>
      </c>
      <c r="AN94" s="5">
        <f aca="true" t="shared" si="44" ref="AN94:AN125">AM94*0.2447529*(23/24)</f>
        <v>15157.383214537376</v>
      </c>
      <c r="AO94" s="5">
        <v>73281.2</v>
      </c>
      <c r="AQ94" s="5">
        <f t="shared" si="27"/>
        <v>73281.20000000001</v>
      </c>
      <c r="AR94" s="5">
        <f t="shared" si="28"/>
        <v>73761.62000000001</v>
      </c>
      <c r="AS94" s="1">
        <f t="shared" si="29"/>
        <v>0.006513143285085115</v>
      </c>
      <c r="AT94" s="1">
        <f t="shared" si="30"/>
        <v>0.9934868567149149</v>
      </c>
      <c r="AV94" s="5">
        <f t="shared" si="31"/>
        <v>73761.62</v>
      </c>
      <c r="AW94" s="1">
        <f aca="true" t="shared" si="45" ref="AW94:AW121">U94/AV94</f>
        <v>0.006513143285085117</v>
      </c>
      <c r="AX94" s="1">
        <f aca="true" t="shared" si="46" ref="AX94:AX121">AO94/AV94</f>
        <v>0.9934868567149149</v>
      </c>
    </row>
    <row r="95" spans="1:50" ht="12.75">
      <c r="A95" s="4">
        <v>1421</v>
      </c>
      <c r="B95" s="3">
        <v>12</v>
      </c>
      <c r="C95" s="5">
        <v>4.21</v>
      </c>
      <c r="D95" s="5">
        <f t="shared" si="33"/>
        <v>1.030409709</v>
      </c>
      <c r="E95" s="5">
        <v>48.76</v>
      </c>
      <c r="F95" s="5">
        <v>22.33</v>
      </c>
      <c r="G95" s="5">
        <f t="shared" si="34"/>
        <v>5.465332256999999</v>
      </c>
      <c r="H95" s="5">
        <v>258.62</v>
      </c>
      <c r="I95" s="5">
        <f t="shared" si="35"/>
        <v>6.495741965999999</v>
      </c>
      <c r="J95" s="5">
        <f t="shared" si="23"/>
        <v>307.38</v>
      </c>
      <c r="S95" s="5">
        <f t="shared" si="36"/>
        <v>26.54</v>
      </c>
      <c r="T95" s="5">
        <f t="shared" si="37"/>
        <v>6.495741966</v>
      </c>
      <c r="U95" s="5">
        <v>307.38</v>
      </c>
      <c r="W95" s="5">
        <v>55372.3</v>
      </c>
      <c r="X95" s="5">
        <f t="shared" si="38"/>
        <v>12987.84221280875</v>
      </c>
      <c r="Y95" s="5">
        <v>63120.15</v>
      </c>
      <c r="Z95" s="5">
        <v>10208.57</v>
      </c>
      <c r="AA95" s="5">
        <f t="shared" si="39"/>
        <v>2394.469732671625</v>
      </c>
      <c r="AB95" s="5">
        <v>11636.98</v>
      </c>
      <c r="AC95" s="5">
        <f t="shared" si="40"/>
        <v>15382.311945480375</v>
      </c>
      <c r="AD95" s="5">
        <f t="shared" si="25"/>
        <v>74757.13</v>
      </c>
      <c r="AG95" s="5">
        <f t="shared" si="41"/>
        <v>0</v>
      </c>
      <c r="AJ95" s="5">
        <f t="shared" si="42"/>
        <v>0</v>
      </c>
      <c r="AM95" s="5">
        <f t="shared" si="43"/>
        <v>65580.87</v>
      </c>
      <c r="AN95" s="5">
        <f t="shared" si="44"/>
        <v>15382.311945480375</v>
      </c>
      <c r="AO95" s="5">
        <v>74757.13</v>
      </c>
      <c r="AQ95" s="5">
        <f t="shared" si="27"/>
        <v>74757.13</v>
      </c>
      <c r="AR95" s="5">
        <f t="shared" si="28"/>
        <v>75064.51000000001</v>
      </c>
      <c r="AS95" s="1">
        <f t="shared" si="29"/>
        <v>0.0040948778590574955</v>
      </c>
      <c r="AT95" s="1">
        <f t="shared" si="30"/>
        <v>0.9959051221409424</v>
      </c>
      <c r="AV95" s="5">
        <f t="shared" si="31"/>
        <v>75064.51000000001</v>
      </c>
      <c r="AW95" s="1">
        <f t="shared" si="45"/>
        <v>0.0040948778590574955</v>
      </c>
      <c r="AX95" s="1">
        <f t="shared" si="46"/>
        <v>0.9959051221409424</v>
      </c>
    </row>
    <row r="96" spans="1:50" ht="12.75">
      <c r="A96" s="4">
        <v>1422</v>
      </c>
      <c r="B96" s="3">
        <v>12</v>
      </c>
      <c r="C96" s="5">
        <v>49.81</v>
      </c>
      <c r="D96" s="5">
        <f t="shared" si="33"/>
        <v>12.191141949</v>
      </c>
      <c r="E96" s="5">
        <v>576.49</v>
      </c>
      <c r="G96" s="5">
        <f t="shared" si="34"/>
        <v>0</v>
      </c>
      <c r="H96" s="5">
        <f aca="true" t="shared" si="47" ref="H96:H102">(G96/T96)*U96</f>
        <v>0</v>
      </c>
      <c r="I96" s="5">
        <f t="shared" si="35"/>
        <v>12.191141949</v>
      </c>
      <c r="J96" s="5">
        <f t="shared" si="23"/>
        <v>576.49</v>
      </c>
      <c r="S96" s="5">
        <f t="shared" si="36"/>
        <v>49.81</v>
      </c>
      <c r="T96" s="5">
        <f t="shared" si="37"/>
        <v>12.191141949</v>
      </c>
      <c r="U96" s="5">
        <v>576.49</v>
      </c>
      <c r="W96" s="5">
        <v>65822.9</v>
      </c>
      <c r="X96" s="5">
        <f t="shared" si="38"/>
        <v>15439.081258851249</v>
      </c>
      <c r="Y96" s="5">
        <v>74766.2</v>
      </c>
      <c r="Z96" s="5">
        <v>945.52</v>
      </c>
      <c r="AA96" s="5">
        <f t="shared" si="39"/>
        <v>221.776313591</v>
      </c>
      <c r="AB96" s="5">
        <v>1073.99</v>
      </c>
      <c r="AC96" s="5">
        <f t="shared" si="40"/>
        <v>15660.85757244225</v>
      </c>
      <c r="AD96" s="5">
        <f t="shared" si="25"/>
        <v>75840.19</v>
      </c>
      <c r="AG96" s="5">
        <f t="shared" si="41"/>
        <v>0</v>
      </c>
      <c r="AI96" s="5">
        <v>1503.9</v>
      </c>
      <c r="AJ96" s="5">
        <f t="shared" si="42"/>
        <v>352.74705771375005</v>
      </c>
      <c r="AK96" s="5">
        <v>1714.38</v>
      </c>
      <c r="AM96" s="5">
        <f t="shared" si="43"/>
        <v>68272.31999999999</v>
      </c>
      <c r="AN96" s="5">
        <f t="shared" si="44"/>
        <v>16013.604630155998</v>
      </c>
      <c r="AO96" s="5">
        <v>77554.57</v>
      </c>
      <c r="AQ96" s="5">
        <f t="shared" si="27"/>
        <v>77554.57</v>
      </c>
      <c r="AR96" s="5">
        <f t="shared" si="28"/>
        <v>76416.68000000001</v>
      </c>
      <c r="AS96" s="1">
        <f t="shared" si="29"/>
        <v>0.0075440335801031915</v>
      </c>
      <c r="AT96" s="1">
        <f t="shared" si="30"/>
        <v>0.9924559664198968</v>
      </c>
      <c r="AV96" s="5">
        <f t="shared" si="31"/>
        <v>78131.06000000001</v>
      </c>
      <c r="AW96" s="1">
        <f t="shared" si="45"/>
        <v>0.00737849966453802</v>
      </c>
      <c r="AX96" s="1">
        <f t="shared" si="46"/>
        <v>0.9926215003354619</v>
      </c>
    </row>
    <row r="97" spans="1:50" ht="12.75">
      <c r="A97" s="4">
        <v>1423</v>
      </c>
      <c r="B97" s="3">
        <v>12</v>
      </c>
      <c r="C97" s="5">
        <v>14.42</v>
      </c>
      <c r="D97" s="5">
        <f t="shared" si="33"/>
        <v>3.529336818</v>
      </c>
      <c r="E97" s="5">
        <v>166.92</v>
      </c>
      <c r="G97" s="5">
        <f t="shared" si="34"/>
        <v>0</v>
      </c>
      <c r="H97" s="5">
        <f t="shared" si="47"/>
        <v>0</v>
      </c>
      <c r="I97" s="5">
        <f t="shared" si="35"/>
        <v>3.529336818</v>
      </c>
      <c r="J97" s="5">
        <f t="shared" si="23"/>
        <v>166.92</v>
      </c>
      <c r="S97" s="5">
        <f t="shared" si="36"/>
        <v>14.42</v>
      </c>
      <c r="T97" s="5">
        <f t="shared" si="37"/>
        <v>3.529336818</v>
      </c>
      <c r="U97" s="5">
        <v>166.92</v>
      </c>
      <c r="W97" s="5">
        <f>50636.3+5248</f>
        <v>55884.3</v>
      </c>
      <c r="X97" s="5">
        <f t="shared" si="38"/>
        <v>13107.93430240875</v>
      </c>
      <c r="Y97" s="5">
        <f>57486.3+5947.7333</f>
        <v>63434.0333</v>
      </c>
      <c r="AA97" s="5">
        <f t="shared" si="39"/>
        <v>0</v>
      </c>
      <c r="AB97" s="5">
        <f aca="true" t="shared" si="48" ref="AB97:AB102">(AA97/AN97)*AO97</f>
        <v>0</v>
      </c>
      <c r="AC97" s="5">
        <f t="shared" si="40"/>
        <v>13107.93430240875</v>
      </c>
      <c r="AD97" s="5">
        <f t="shared" si="25"/>
        <v>63434.0333</v>
      </c>
      <c r="AG97" s="5">
        <f t="shared" si="41"/>
        <v>0</v>
      </c>
      <c r="AI97" s="5">
        <v>1277</v>
      </c>
      <c r="AJ97" s="5">
        <f t="shared" si="42"/>
        <v>299.5265594125</v>
      </c>
      <c r="AK97" s="5">
        <v>1446.29</v>
      </c>
      <c r="AM97" s="5">
        <f t="shared" si="43"/>
        <v>57161.3</v>
      </c>
      <c r="AN97" s="5">
        <f t="shared" si="44"/>
        <v>13407.460861821251</v>
      </c>
      <c r="AO97" s="5">
        <v>58932.59</v>
      </c>
      <c r="AQ97" s="5">
        <f t="shared" si="27"/>
        <v>64880.323300000004</v>
      </c>
      <c r="AR97" s="5">
        <f t="shared" si="28"/>
        <v>63600.9533</v>
      </c>
      <c r="AS97" s="1">
        <f t="shared" si="29"/>
        <v>0.0026244889634382254</v>
      </c>
      <c r="AT97" s="1">
        <f t="shared" si="30"/>
        <v>0.9973755110365619</v>
      </c>
      <c r="AV97" s="5">
        <f t="shared" si="31"/>
        <v>59099.509999999995</v>
      </c>
      <c r="AW97" s="1">
        <f t="shared" si="45"/>
        <v>0.002824388899332668</v>
      </c>
      <c r="AX97" s="1">
        <f t="shared" si="46"/>
        <v>0.9971756111006673</v>
      </c>
    </row>
    <row r="98" spans="1:50" ht="12.75">
      <c r="A98" s="4">
        <v>1424</v>
      </c>
      <c r="B98" s="3">
        <v>12</v>
      </c>
      <c r="C98" s="5">
        <v>161.77</v>
      </c>
      <c r="D98" s="5">
        <f t="shared" si="33"/>
        <v>39.593676633</v>
      </c>
      <c r="E98" s="5">
        <v>1872.37</v>
      </c>
      <c r="G98" s="5">
        <f t="shared" si="34"/>
        <v>0</v>
      </c>
      <c r="H98" s="5">
        <f t="shared" si="47"/>
        <v>0</v>
      </c>
      <c r="I98" s="5">
        <f t="shared" si="35"/>
        <v>39.593676633</v>
      </c>
      <c r="J98" s="5">
        <f t="shared" si="23"/>
        <v>1872.37</v>
      </c>
      <c r="S98" s="5">
        <f t="shared" si="36"/>
        <v>161.77</v>
      </c>
      <c r="T98" s="5">
        <f t="shared" si="37"/>
        <v>39.593676633</v>
      </c>
      <c r="U98" s="5">
        <v>1872.37</v>
      </c>
      <c r="W98" s="5">
        <v>45059.1</v>
      </c>
      <c r="X98" s="5">
        <f t="shared" si="38"/>
        <v>10568.83100487375</v>
      </c>
      <c r="Y98" s="5">
        <v>51289.556</v>
      </c>
      <c r="AA98" s="5">
        <f t="shared" si="39"/>
        <v>0</v>
      </c>
      <c r="AB98" s="5">
        <f t="shared" si="48"/>
        <v>0</v>
      </c>
      <c r="AC98" s="5">
        <f t="shared" si="40"/>
        <v>10568.83100487375</v>
      </c>
      <c r="AD98" s="5">
        <f t="shared" si="25"/>
        <v>51289.556</v>
      </c>
      <c r="AG98" s="5">
        <f t="shared" si="41"/>
        <v>0</v>
      </c>
      <c r="AI98" s="5">
        <v>488.8</v>
      </c>
      <c r="AJ98" s="5">
        <f t="shared" si="42"/>
        <v>114.65041679000001</v>
      </c>
      <c r="AK98" s="5">
        <v>513.57</v>
      </c>
      <c r="AM98" s="5">
        <f t="shared" si="43"/>
        <v>45547.9</v>
      </c>
      <c r="AN98" s="5">
        <f t="shared" si="44"/>
        <v>10683.48142166375</v>
      </c>
      <c r="AO98" s="5">
        <v>51803.12</v>
      </c>
      <c r="AQ98" s="5">
        <f t="shared" si="27"/>
        <v>51803.126</v>
      </c>
      <c r="AR98" s="5">
        <f t="shared" si="28"/>
        <v>53161.926</v>
      </c>
      <c r="AS98" s="1">
        <f t="shared" si="29"/>
        <v>0.035220131038894265</v>
      </c>
      <c r="AT98" s="1">
        <f t="shared" si="30"/>
        <v>0.9647798689611057</v>
      </c>
      <c r="AV98" s="5">
        <f t="shared" si="31"/>
        <v>53675.490000000005</v>
      </c>
      <c r="AW98" s="1">
        <f t="shared" si="45"/>
        <v>0.03488314685157042</v>
      </c>
      <c r="AX98" s="1">
        <f t="shared" si="46"/>
        <v>0.9651168531484295</v>
      </c>
    </row>
    <row r="99" spans="1:50" ht="12.75">
      <c r="A99" s="4">
        <v>1425</v>
      </c>
      <c r="B99" s="3">
        <v>12</v>
      </c>
      <c r="C99" s="5">
        <v>516.11</v>
      </c>
      <c r="D99" s="5">
        <f t="shared" si="33"/>
        <v>126.319419219</v>
      </c>
      <c r="E99" s="5">
        <v>7081.54</v>
      </c>
      <c r="G99" s="5">
        <f t="shared" si="34"/>
        <v>0</v>
      </c>
      <c r="H99" s="5">
        <f t="shared" si="47"/>
        <v>0</v>
      </c>
      <c r="I99" s="5">
        <f t="shared" si="35"/>
        <v>126.319419219</v>
      </c>
      <c r="J99" s="5">
        <f t="shared" si="23"/>
        <v>7081.54</v>
      </c>
      <c r="O99" s="5">
        <v>70.07</v>
      </c>
      <c r="P99" s="5">
        <f aca="true" t="shared" si="49" ref="P99:P130">O99*0.2447529</f>
        <v>17.149835702999997</v>
      </c>
      <c r="Q99" s="5">
        <v>973.78</v>
      </c>
      <c r="S99" s="5">
        <f t="shared" si="36"/>
        <v>586.1800000000001</v>
      </c>
      <c r="T99" s="5">
        <f t="shared" si="37"/>
        <v>143.469254922</v>
      </c>
      <c r="U99" s="5">
        <v>8055.32</v>
      </c>
      <c r="W99" s="5">
        <v>21463.5</v>
      </c>
      <c r="X99" s="5">
        <f t="shared" si="38"/>
        <v>5034.368291268751</v>
      </c>
      <c r="Y99" s="5">
        <v>24139.4</v>
      </c>
      <c r="AA99" s="5">
        <f t="shared" si="39"/>
        <v>0</v>
      </c>
      <c r="AB99" s="5">
        <f t="shared" si="48"/>
        <v>0</v>
      </c>
      <c r="AC99" s="5">
        <f t="shared" si="40"/>
        <v>5034.368291268751</v>
      </c>
      <c r="AD99" s="5">
        <f t="shared" si="25"/>
        <v>24139.4</v>
      </c>
      <c r="AG99" s="5">
        <f t="shared" si="41"/>
        <v>0</v>
      </c>
      <c r="AI99" s="5">
        <v>837.8</v>
      </c>
      <c r="AJ99" s="5">
        <f t="shared" si="42"/>
        <v>196.51006380249999</v>
      </c>
      <c r="AK99" s="5">
        <v>887.15</v>
      </c>
      <c r="AM99" s="5">
        <f t="shared" si="43"/>
        <v>22301.3</v>
      </c>
      <c r="AN99" s="5">
        <f t="shared" si="44"/>
        <v>5230.87835507125</v>
      </c>
      <c r="AO99" s="5">
        <v>25026.55</v>
      </c>
      <c r="AQ99" s="5">
        <f t="shared" si="27"/>
        <v>25026.550000000003</v>
      </c>
      <c r="AR99" s="5">
        <f t="shared" si="28"/>
        <v>31220.940000000002</v>
      </c>
      <c r="AS99" s="1">
        <f t="shared" si="29"/>
        <v>0.22682020464470318</v>
      </c>
      <c r="AT99" s="1">
        <f t="shared" si="30"/>
        <v>0.7731797953552968</v>
      </c>
      <c r="AV99" s="5">
        <f t="shared" si="31"/>
        <v>33081.869999999995</v>
      </c>
      <c r="AW99" s="1">
        <f t="shared" si="45"/>
        <v>0.24349651334703876</v>
      </c>
      <c r="AX99" s="1">
        <f t="shared" si="46"/>
        <v>0.7565034866529614</v>
      </c>
    </row>
    <row r="100" spans="1:50" ht="12.75">
      <c r="A100" s="4">
        <v>1426</v>
      </c>
      <c r="B100" s="3">
        <v>12</v>
      </c>
      <c r="C100" s="5">
        <v>779.4</v>
      </c>
      <c r="D100" s="5">
        <f t="shared" si="33"/>
        <v>190.76041026</v>
      </c>
      <c r="E100" s="5">
        <v>10948.52</v>
      </c>
      <c r="G100" s="5">
        <f t="shared" si="34"/>
        <v>0</v>
      </c>
      <c r="H100" s="5">
        <f t="shared" si="47"/>
        <v>0</v>
      </c>
      <c r="I100" s="5">
        <f t="shared" si="35"/>
        <v>190.76041026</v>
      </c>
      <c r="J100" s="5">
        <f t="shared" si="23"/>
        <v>10948.52</v>
      </c>
      <c r="L100" s="5">
        <v>2039.2</v>
      </c>
      <c r="M100" s="5">
        <f aca="true" t="shared" si="50" ref="M100:M131">L100*0.2447529</f>
        <v>499.10011368</v>
      </c>
      <c r="N100" s="5">
        <v>32211.73</v>
      </c>
      <c r="O100" s="5">
        <v>1746.6</v>
      </c>
      <c r="P100" s="5">
        <f t="shared" si="49"/>
        <v>427.48541514</v>
      </c>
      <c r="Q100" s="5">
        <v>27176.5</v>
      </c>
      <c r="S100" s="5">
        <f t="shared" si="36"/>
        <v>4565.2</v>
      </c>
      <c r="T100" s="5">
        <f t="shared" si="37"/>
        <v>1117.3459390799999</v>
      </c>
      <c r="U100" s="5">
        <v>70336.75</v>
      </c>
      <c r="W100" s="5">
        <v>9980.1</v>
      </c>
      <c r="X100" s="5">
        <f t="shared" si="38"/>
        <v>2340.8809832362504</v>
      </c>
      <c r="Y100" s="5">
        <v>11310.77</v>
      </c>
      <c r="AA100" s="5">
        <f t="shared" si="39"/>
        <v>0</v>
      </c>
      <c r="AB100" s="5">
        <f t="shared" si="48"/>
        <v>0</v>
      </c>
      <c r="AC100" s="5">
        <f t="shared" si="40"/>
        <v>2340.8809832362504</v>
      </c>
      <c r="AD100" s="5">
        <f t="shared" si="25"/>
        <v>11310.77</v>
      </c>
      <c r="AG100" s="5">
        <f t="shared" si="41"/>
        <v>0</v>
      </c>
      <c r="AI100" s="5">
        <v>4327.4</v>
      </c>
      <c r="AJ100" s="5">
        <f t="shared" si="42"/>
        <v>1015.0127119824999</v>
      </c>
      <c r="AK100" s="5">
        <v>4594.51</v>
      </c>
      <c r="AM100" s="5">
        <f t="shared" si="43"/>
        <v>14307.5</v>
      </c>
      <c r="AN100" s="5">
        <f t="shared" si="44"/>
        <v>3355.89369521875</v>
      </c>
      <c r="AO100" s="5">
        <v>15905.28</v>
      </c>
      <c r="AQ100" s="5">
        <f t="shared" si="27"/>
        <v>15905.28</v>
      </c>
      <c r="AR100" s="5">
        <f t="shared" si="28"/>
        <v>22259.29</v>
      </c>
      <c r="AS100" s="1">
        <f t="shared" si="29"/>
        <v>0.49186294800957264</v>
      </c>
      <c r="AT100" s="1">
        <f t="shared" si="30"/>
        <v>0.5081370519904274</v>
      </c>
      <c r="AV100" s="5">
        <f t="shared" si="31"/>
        <v>86242.03</v>
      </c>
      <c r="AW100" s="1">
        <f t="shared" si="45"/>
        <v>0.8155739144823005</v>
      </c>
      <c r="AX100" s="1">
        <f t="shared" si="46"/>
        <v>0.18442608551769946</v>
      </c>
    </row>
    <row r="101" spans="1:50" ht="12.75">
      <c r="A101" s="4">
        <v>1427</v>
      </c>
      <c r="B101" s="3">
        <v>12</v>
      </c>
      <c r="C101" s="5">
        <v>2056.88</v>
      </c>
      <c r="D101" s="5">
        <f t="shared" si="33"/>
        <v>503.427344952</v>
      </c>
      <c r="E101" s="5">
        <v>32466.33</v>
      </c>
      <c r="G101" s="5">
        <f t="shared" si="34"/>
        <v>0</v>
      </c>
      <c r="H101" s="5">
        <f t="shared" si="47"/>
        <v>0</v>
      </c>
      <c r="I101" s="5">
        <f t="shared" si="35"/>
        <v>503.427344952</v>
      </c>
      <c r="J101" s="5">
        <f t="shared" si="23"/>
        <v>32466.33</v>
      </c>
      <c r="L101" s="5">
        <v>2382.7</v>
      </c>
      <c r="M101" s="5">
        <f t="shared" si="50"/>
        <v>583.17273483</v>
      </c>
      <c r="N101" s="5">
        <v>37637.86</v>
      </c>
      <c r="O101" s="5">
        <v>1357.77</v>
      </c>
      <c r="P101" s="5">
        <f t="shared" si="49"/>
        <v>332.318145033</v>
      </c>
      <c r="Q101" s="5">
        <v>21404.9</v>
      </c>
      <c r="S101" s="5">
        <f t="shared" si="36"/>
        <v>5797.35</v>
      </c>
      <c r="T101" s="5">
        <f t="shared" si="37"/>
        <v>1418.918224815</v>
      </c>
      <c r="U101" s="5">
        <v>91509.09</v>
      </c>
      <c r="X101" s="5">
        <f t="shared" si="38"/>
        <v>0</v>
      </c>
      <c r="Y101" s="5">
        <f>(X101/AN101)*AO101</f>
        <v>0</v>
      </c>
      <c r="AA101" s="5">
        <f t="shared" si="39"/>
        <v>0</v>
      </c>
      <c r="AB101" s="5">
        <f t="shared" si="48"/>
        <v>0</v>
      </c>
      <c r="AC101" s="5">
        <f t="shared" si="40"/>
        <v>0</v>
      </c>
      <c r="AD101" s="5">
        <f t="shared" si="25"/>
        <v>0</v>
      </c>
      <c r="AG101" s="5">
        <f t="shared" si="41"/>
        <v>0</v>
      </c>
      <c r="AI101" s="5">
        <v>1748.8</v>
      </c>
      <c r="AJ101" s="5">
        <f t="shared" si="42"/>
        <v>410.18954354</v>
      </c>
      <c r="AK101" s="5">
        <v>1885.59</v>
      </c>
      <c r="AM101" s="5">
        <f t="shared" si="43"/>
        <v>1748.8</v>
      </c>
      <c r="AN101" s="5">
        <f t="shared" si="44"/>
        <v>410.18954354</v>
      </c>
      <c r="AO101" s="5">
        <v>1885.59</v>
      </c>
      <c r="AQ101" s="5">
        <f t="shared" si="27"/>
        <v>1885.59</v>
      </c>
      <c r="AR101" s="5">
        <f t="shared" si="28"/>
        <v>32466.33</v>
      </c>
      <c r="AS101" s="1">
        <f t="shared" si="29"/>
        <v>1</v>
      </c>
      <c r="AT101" s="1">
        <f t="shared" si="30"/>
        <v>0</v>
      </c>
      <c r="AV101" s="5">
        <f t="shared" si="31"/>
        <v>93394.68</v>
      </c>
      <c r="AW101" s="1">
        <f t="shared" si="45"/>
        <v>0.9798105202566142</v>
      </c>
      <c r="AX101" s="1">
        <f t="shared" si="46"/>
        <v>0.02018947974338581</v>
      </c>
    </row>
    <row r="102" spans="1:50" ht="12.75">
      <c r="A102" s="4">
        <v>1428</v>
      </c>
      <c r="B102" s="3">
        <v>12</v>
      </c>
      <c r="C102" s="5">
        <v>182.72</v>
      </c>
      <c r="D102" s="5">
        <f t="shared" si="33"/>
        <v>44.721249887999996</v>
      </c>
      <c r="E102" s="5">
        <v>2266.11</v>
      </c>
      <c r="G102" s="5">
        <f t="shared" si="34"/>
        <v>0</v>
      </c>
      <c r="H102" s="5">
        <f t="shared" si="47"/>
        <v>0</v>
      </c>
      <c r="I102" s="5">
        <f t="shared" si="35"/>
        <v>44.721249887999996</v>
      </c>
      <c r="J102" s="5">
        <f t="shared" si="23"/>
        <v>2266.11</v>
      </c>
      <c r="L102" s="5">
        <v>550.01</v>
      </c>
      <c r="M102" s="5">
        <f t="shared" si="50"/>
        <v>134.616542529</v>
      </c>
      <c r="N102" s="5">
        <v>8688.07</v>
      </c>
      <c r="O102" s="5">
        <v>773</v>
      </c>
      <c r="P102" s="5">
        <f t="shared" si="49"/>
        <v>189.1939917</v>
      </c>
      <c r="Q102" s="5">
        <v>11740.41</v>
      </c>
      <c r="S102" s="5">
        <f t="shared" si="36"/>
        <v>1505.73</v>
      </c>
      <c r="T102" s="5">
        <f t="shared" si="37"/>
        <v>368.531784117</v>
      </c>
      <c r="U102" s="5">
        <v>22694.09</v>
      </c>
      <c r="W102" s="5">
        <v>4598.7</v>
      </c>
      <c r="X102" s="5">
        <f t="shared" si="38"/>
        <v>1078.64744617875</v>
      </c>
      <c r="Y102" s="5">
        <v>5267.28</v>
      </c>
      <c r="AA102" s="5">
        <f t="shared" si="39"/>
        <v>0</v>
      </c>
      <c r="AB102" s="5">
        <f t="shared" si="48"/>
        <v>0</v>
      </c>
      <c r="AC102" s="5">
        <f t="shared" si="40"/>
        <v>1078.64744617875</v>
      </c>
      <c r="AD102" s="5">
        <f t="shared" si="25"/>
        <v>5267.28</v>
      </c>
      <c r="AG102" s="5">
        <f t="shared" si="41"/>
        <v>0</v>
      </c>
      <c r="AI102" s="5">
        <v>1766.4</v>
      </c>
      <c r="AJ102" s="5">
        <f t="shared" si="42"/>
        <v>414.31770912</v>
      </c>
      <c r="AK102" s="5">
        <v>2246.44</v>
      </c>
      <c r="AM102" s="5">
        <f t="shared" si="43"/>
        <v>6365.1</v>
      </c>
      <c r="AN102" s="5">
        <f t="shared" si="44"/>
        <v>1492.96515529875</v>
      </c>
      <c r="AO102" s="5">
        <v>7513.72</v>
      </c>
      <c r="AQ102" s="5">
        <f t="shared" si="27"/>
        <v>7513.719999999999</v>
      </c>
      <c r="AR102" s="5">
        <f t="shared" si="28"/>
        <v>7533.389999999999</v>
      </c>
      <c r="AS102" s="1">
        <f t="shared" si="29"/>
        <v>0.3008087992258466</v>
      </c>
      <c r="AT102" s="1">
        <f t="shared" si="30"/>
        <v>0.6991912007741535</v>
      </c>
      <c r="AV102" s="5">
        <f t="shared" si="31"/>
        <v>30207.81</v>
      </c>
      <c r="AW102" s="1">
        <f t="shared" si="45"/>
        <v>0.7512656495124936</v>
      </c>
      <c r="AX102" s="1">
        <f t="shared" si="46"/>
        <v>0.24873435048750636</v>
      </c>
    </row>
    <row r="103" spans="1:50" ht="12.75">
      <c r="A103" s="4">
        <v>1429</v>
      </c>
      <c r="B103" s="3">
        <v>12</v>
      </c>
      <c r="C103" s="5">
        <v>4454.83</v>
      </c>
      <c r="D103" s="5">
        <f t="shared" si="33"/>
        <v>1090.332561507</v>
      </c>
      <c r="E103" s="5">
        <v>64268.27</v>
      </c>
      <c r="F103" s="5">
        <v>49.56</v>
      </c>
      <c r="G103" s="5">
        <f t="shared" si="34"/>
        <v>12.129953724</v>
      </c>
      <c r="H103" s="5">
        <v>789.93</v>
      </c>
      <c r="I103" s="5">
        <f t="shared" si="35"/>
        <v>1102.462515231</v>
      </c>
      <c r="J103" s="5">
        <f t="shared" si="23"/>
        <v>65058.2</v>
      </c>
      <c r="L103" s="5">
        <v>0</v>
      </c>
      <c r="M103" s="5">
        <f t="shared" si="50"/>
        <v>0</v>
      </c>
      <c r="O103" s="5">
        <v>1599.92</v>
      </c>
      <c r="P103" s="5">
        <f t="shared" si="49"/>
        <v>391.585059768</v>
      </c>
      <c r="Q103" s="5">
        <v>24802.95</v>
      </c>
      <c r="S103" s="5">
        <f t="shared" si="36"/>
        <v>6104.31</v>
      </c>
      <c r="T103" s="5">
        <f t="shared" si="37"/>
        <v>1494.047574999</v>
      </c>
      <c r="U103" s="5">
        <v>89861.15</v>
      </c>
      <c r="W103" s="5">
        <v>72460.7</v>
      </c>
      <c r="X103" s="5">
        <f t="shared" si="38"/>
        <v>16996.00952515375</v>
      </c>
      <c r="Y103" s="5">
        <v>93021.38</v>
      </c>
      <c r="Z103" s="5">
        <v>1227.37</v>
      </c>
      <c r="AA103" s="5">
        <f t="shared" si="39"/>
        <v>287.88560158662494</v>
      </c>
      <c r="AB103" s="5">
        <v>1575.84</v>
      </c>
      <c r="AC103" s="5">
        <f t="shared" si="40"/>
        <v>17283.895126740375</v>
      </c>
      <c r="AD103" s="5">
        <f t="shared" si="25"/>
        <v>94597.22</v>
      </c>
      <c r="AG103" s="5">
        <f t="shared" si="41"/>
        <v>0</v>
      </c>
      <c r="AI103" s="5">
        <v>7222.6</v>
      </c>
      <c r="AJ103" s="5">
        <f t="shared" si="42"/>
        <v>1694.0959498925001</v>
      </c>
      <c r="AK103" s="5">
        <v>9605</v>
      </c>
      <c r="AM103" s="5">
        <f t="shared" si="43"/>
        <v>80910.67</v>
      </c>
      <c r="AN103" s="5">
        <f t="shared" si="44"/>
        <v>18977.991076632872</v>
      </c>
      <c r="AO103" s="5">
        <v>104202.22</v>
      </c>
      <c r="AQ103" s="5">
        <f t="shared" si="27"/>
        <v>104202.22</v>
      </c>
      <c r="AR103" s="5">
        <f t="shared" si="28"/>
        <v>159655.41999999998</v>
      </c>
      <c r="AS103" s="1">
        <f t="shared" si="29"/>
        <v>0.40749133352315886</v>
      </c>
      <c r="AT103" s="1">
        <f t="shared" si="30"/>
        <v>0.5925086664768413</v>
      </c>
      <c r="AV103" s="5">
        <f t="shared" si="31"/>
        <v>194063.37</v>
      </c>
      <c r="AW103" s="1">
        <f t="shared" si="45"/>
        <v>0.46305054890059877</v>
      </c>
      <c r="AX103" s="1">
        <f t="shared" si="46"/>
        <v>0.5369494510994012</v>
      </c>
    </row>
    <row r="104" spans="1:50" ht="12.75">
      <c r="A104" s="4">
        <v>1430</v>
      </c>
      <c r="B104" s="3">
        <v>12</v>
      </c>
      <c r="C104" s="5">
        <v>133.28</v>
      </c>
      <c r="D104" s="5">
        <f t="shared" si="33"/>
        <v>32.620666512</v>
      </c>
      <c r="E104" s="5">
        <v>1919.24</v>
      </c>
      <c r="F104" s="5">
        <v>3242.24</v>
      </c>
      <c r="G104" s="5">
        <f t="shared" si="34"/>
        <v>793.547642496</v>
      </c>
      <c r="H104" s="5">
        <v>51334.69</v>
      </c>
      <c r="I104" s="5">
        <f t="shared" si="35"/>
        <v>826.1683090079999</v>
      </c>
      <c r="J104" s="5">
        <f t="shared" si="23"/>
        <v>53253.93</v>
      </c>
      <c r="L104" s="5">
        <v>179.83</v>
      </c>
      <c r="M104" s="5">
        <f t="shared" si="50"/>
        <v>44.013914007000004</v>
      </c>
      <c r="N104" s="5">
        <v>2819.46</v>
      </c>
      <c r="O104" s="5">
        <v>1047.32</v>
      </c>
      <c r="P104" s="5">
        <f t="shared" si="49"/>
        <v>256.334607228</v>
      </c>
      <c r="Q104" s="5">
        <v>16877.07</v>
      </c>
      <c r="S104" s="5">
        <f t="shared" si="36"/>
        <v>4602.67</v>
      </c>
      <c r="T104" s="5">
        <f t="shared" si="37"/>
        <v>1126.516830243</v>
      </c>
      <c r="U104" s="5">
        <v>72950.46</v>
      </c>
      <c r="W104" s="5">
        <v>34992.4</v>
      </c>
      <c r="X104" s="5">
        <f t="shared" si="38"/>
        <v>8207.637570545001</v>
      </c>
      <c r="Y104" s="5">
        <v>45065.4</v>
      </c>
      <c r="Z104" s="5">
        <v>18097.17</v>
      </c>
      <c r="AA104" s="5">
        <f t="shared" si="39"/>
        <v>4244.779220989124</v>
      </c>
      <c r="AB104" s="5">
        <v>23242.74</v>
      </c>
      <c r="AC104" s="5">
        <f t="shared" si="40"/>
        <v>12452.416791534124</v>
      </c>
      <c r="AD104" s="5">
        <f t="shared" si="25"/>
        <v>68308.14</v>
      </c>
      <c r="AF104" s="5">
        <v>4049.6</v>
      </c>
      <c r="AG104" s="5">
        <f t="shared" si="41"/>
        <v>949.8533711800001</v>
      </c>
      <c r="AH104" s="5">
        <v>5230.61</v>
      </c>
      <c r="AI104" s="5">
        <v>10062.7</v>
      </c>
      <c r="AJ104" s="5">
        <f t="shared" si="42"/>
        <v>2360.25521487875</v>
      </c>
      <c r="AK104" s="5">
        <v>13584.62</v>
      </c>
      <c r="AM104" s="5">
        <f t="shared" si="43"/>
        <v>67201.87</v>
      </c>
      <c r="AN104" s="5">
        <f t="shared" si="44"/>
        <v>15762.525377592872</v>
      </c>
      <c r="AO104" s="5">
        <v>87123.37</v>
      </c>
      <c r="AQ104" s="5">
        <f aca="true" t="shared" si="51" ref="AQ104:AQ135">Y104+AB104+AH104+AK104</f>
        <v>87123.37</v>
      </c>
      <c r="AR104" s="5">
        <f t="shared" si="28"/>
        <v>121562.07</v>
      </c>
      <c r="AS104" s="1">
        <f t="shared" si="29"/>
        <v>0.4380801511524113</v>
      </c>
      <c r="AT104" s="1">
        <f t="shared" si="30"/>
        <v>0.5619198488475887</v>
      </c>
      <c r="AV104" s="5">
        <f aca="true" t="shared" si="52" ref="AV104:AV135">U104+AO104</f>
        <v>160073.83000000002</v>
      </c>
      <c r="AW104" s="1">
        <f t="shared" si="45"/>
        <v>0.45573008404934146</v>
      </c>
      <c r="AX104" s="1">
        <f t="shared" si="46"/>
        <v>0.5442699159506584</v>
      </c>
    </row>
    <row r="105" spans="1:50" ht="12.75">
      <c r="A105" s="4">
        <v>1431</v>
      </c>
      <c r="B105" s="3">
        <v>12</v>
      </c>
      <c r="C105" s="5">
        <v>6.45</v>
      </c>
      <c r="D105" s="5">
        <f t="shared" si="33"/>
        <v>1.578656205</v>
      </c>
      <c r="E105" s="5">
        <v>92.94</v>
      </c>
      <c r="F105" s="5">
        <v>4189.59</v>
      </c>
      <c r="G105" s="5">
        <f t="shared" si="34"/>
        <v>1025.414302311</v>
      </c>
      <c r="H105" s="5">
        <v>66649.44</v>
      </c>
      <c r="I105" s="5">
        <f t="shared" si="35"/>
        <v>1026.992958516</v>
      </c>
      <c r="J105" s="5">
        <f t="shared" si="23"/>
        <v>66742.38</v>
      </c>
      <c r="L105" s="5">
        <v>1219.19</v>
      </c>
      <c r="M105" s="5">
        <f t="shared" si="50"/>
        <v>298.400288151</v>
      </c>
      <c r="N105" s="5">
        <v>19115.011</v>
      </c>
      <c r="O105" s="5">
        <v>3336.34</v>
      </c>
      <c r="P105" s="5">
        <f t="shared" si="49"/>
        <v>816.578890386</v>
      </c>
      <c r="Q105" s="5">
        <v>54330.34</v>
      </c>
      <c r="S105" s="5">
        <f t="shared" si="36"/>
        <v>8751.57</v>
      </c>
      <c r="T105" s="5">
        <f t="shared" si="37"/>
        <v>2141.972137053</v>
      </c>
      <c r="U105" s="5">
        <v>140187.73</v>
      </c>
      <c r="W105" s="5">
        <v>5595.2</v>
      </c>
      <c r="X105" s="5">
        <f t="shared" si="38"/>
        <v>1312.38136666</v>
      </c>
      <c r="Y105" s="5">
        <v>7240.24</v>
      </c>
      <c r="Z105" s="5">
        <v>2871.5</v>
      </c>
      <c r="AA105" s="5">
        <f t="shared" si="39"/>
        <v>673.5242876687499</v>
      </c>
      <c r="AB105" s="5">
        <v>3677.5</v>
      </c>
      <c r="AC105" s="5">
        <f t="shared" si="40"/>
        <v>1985.9056543287497</v>
      </c>
      <c r="AD105" s="5">
        <f t="shared" si="25"/>
        <v>10917.74</v>
      </c>
      <c r="AF105" s="5">
        <v>1609.3</v>
      </c>
      <c r="AG105" s="5">
        <f t="shared" si="41"/>
        <v>377.46914022125003</v>
      </c>
      <c r="AH105" s="5">
        <v>2094.96</v>
      </c>
      <c r="AI105" s="5">
        <v>3507.4</v>
      </c>
      <c r="AJ105" s="5">
        <f t="shared" si="42"/>
        <v>822.6777247325001</v>
      </c>
      <c r="AK105" s="5">
        <v>4747.5</v>
      </c>
      <c r="AM105" s="5">
        <f t="shared" si="43"/>
        <v>13583.4</v>
      </c>
      <c r="AN105" s="5">
        <f t="shared" si="44"/>
        <v>3186.0525192825</v>
      </c>
      <c r="AO105" s="5">
        <v>17760.2</v>
      </c>
      <c r="AQ105" s="5">
        <f t="shared" si="51"/>
        <v>17760.2</v>
      </c>
      <c r="AR105" s="5">
        <f t="shared" si="28"/>
        <v>77660.12000000001</v>
      </c>
      <c r="AS105" s="1">
        <f t="shared" si="29"/>
        <v>0.8594163902914391</v>
      </c>
      <c r="AT105" s="1">
        <f t="shared" si="30"/>
        <v>0.14058360970856082</v>
      </c>
      <c r="AV105" s="5">
        <f t="shared" si="52"/>
        <v>157947.93000000002</v>
      </c>
      <c r="AW105" s="1">
        <f t="shared" si="45"/>
        <v>0.8875566143855129</v>
      </c>
      <c r="AX105" s="1">
        <f t="shared" si="46"/>
        <v>0.112443385614487</v>
      </c>
    </row>
    <row r="106" spans="1:50" ht="12.75">
      <c r="A106" s="4">
        <v>1432</v>
      </c>
      <c r="B106" s="3">
        <v>12</v>
      </c>
      <c r="C106" s="5">
        <v>1.64</v>
      </c>
      <c r="D106" s="5">
        <f t="shared" si="33"/>
        <v>0.40139475599999996</v>
      </c>
      <c r="E106" s="5">
        <v>23.6</v>
      </c>
      <c r="F106" s="5">
        <v>1365.1</v>
      </c>
      <c r="G106" s="5">
        <f t="shared" si="34"/>
        <v>334.11218378999996</v>
      </c>
      <c r="H106" s="5">
        <v>21863.37</v>
      </c>
      <c r="I106" s="5">
        <f t="shared" si="35"/>
        <v>334.51357854599996</v>
      </c>
      <c r="J106" s="5">
        <f t="shared" si="23"/>
        <v>21886.969999999998</v>
      </c>
      <c r="L106" s="5">
        <v>2282.87</v>
      </c>
      <c r="M106" s="5">
        <f t="shared" si="50"/>
        <v>558.739052823</v>
      </c>
      <c r="N106" s="5">
        <v>36985</v>
      </c>
      <c r="O106" s="5">
        <v>7726.93</v>
      </c>
      <c r="P106" s="5">
        <f t="shared" si="49"/>
        <v>1891.188525597</v>
      </c>
      <c r="Q106" s="5">
        <v>132420.2</v>
      </c>
      <c r="S106" s="5">
        <f t="shared" si="36"/>
        <v>11376.54</v>
      </c>
      <c r="T106" s="5">
        <f t="shared" si="37"/>
        <v>2784.441156966</v>
      </c>
      <c r="U106" s="5">
        <v>191292.17</v>
      </c>
      <c r="W106" s="5">
        <v>104.3</v>
      </c>
      <c r="X106" s="5">
        <f t="shared" si="38"/>
        <v>24.46407215875</v>
      </c>
      <c r="Y106" s="5">
        <v>135.14</v>
      </c>
      <c r="Z106" s="5">
        <v>359.28</v>
      </c>
      <c r="AA106" s="5">
        <f t="shared" si="39"/>
        <v>84.270870999</v>
      </c>
      <c r="AB106" s="5">
        <v>459.86</v>
      </c>
      <c r="AC106" s="5">
        <f t="shared" si="40"/>
        <v>108.73494315775</v>
      </c>
      <c r="AD106" s="5">
        <f t="shared" si="25"/>
        <v>595</v>
      </c>
      <c r="AF106" s="5">
        <v>846.5</v>
      </c>
      <c r="AG106" s="5">
        <f t="shared" si="41"/>
        <v>198.55069110625</v>
      </c>
      <c r="AH106" s="5">
        <v>1113.38</v>
      </c>
      <c r="AI106" s="5">
        <v>1446.1</v>
      </c>
      <c r="AJ106" s="5">
        <f t="shared" si="42"/>
        <v>339.18978666124997</v>
      </c>
      <c r="AK106" s="5">
        <v>2082.38</v>
      </c>
      <c r="AM106" s="5">
        <f t="shared" si="43"/>
        <v>2756.18</v>
      </c>
      <c r="AN106" s="5">
        <f t="shared" si="44"/>
        <v>646.47542092525</v>
      </c>
      <c r="AO106" s="5">
        <v>3790.76</v>
      </c>
      <c r="AQ106" s="5">
        <f t="shared" si="51"/>
        <v>3790.76</v>
      </c>
      <c r="AR106" s="5">
        <f t="shared" si="28"/>
        <v>22481.969999999998</v>
      </c>
      <c r="AS106" s="1">
        <f t="shared" si="29"/>
        <v>0.9735343477462162</v>
      </c>
      <c r="AT106" s="1">
        <f t="shared" si="30"/>
        <v>0.026465652253783813</v>
      </c>
      <c r="AV106" s="5">
        <f t="shared" si="52"/>
        <v>195082.93000000002</v>
      </c>
      <c r="AW106" s="1">
        <f t="shared" si="45"/>
        <v>0.9805684690095643</v>
      </c>
      <c r="AX106" s="1">
        <f t="shared" si="46"/>
        <v>0.019431530990435708</v>
      </c>
    </row>
    <row r="107" spans="1:50" ht="12.75">
      <c r="A107" s="4">
        <v>1433</v>
      </c>
      <c r="B107" s="3">
        <v>12</v>
      </c>
      <c r="D107" s="5">
        <f t="shared" si="33"/>
        <v>0</v>
      </c>
      <c r="E107" s="5">
        <f>D107/T107*U107</f>
        <v>0</v>
      </c>
      <c r="F107" s="5">
        <v>0</v>
      </c>
      <c r="G107" s="5">
        <f t="shared" si="34"/>
        <v>0</v>
      </c>
      <c r="H107" s="5">
        <f>(G107/T107)*U107</f>
        <v>0</v>
      </c>
      <c r="I107" s="5">
        <f t="shared" si="35"/>
        <v>0</v>
      </c>
      <c r="J107" s="5">
        <f t="shared" si="23"/>
        <v>0</v>
      </c>
      <c r="L107" s="5">
        <v>1094.21</v>
      </c>
      <c r="M107" s="5">
        <f t="shared" si="50"/>
        <v>267.811070709</v>
      </c>
      <c r="N107" s="5">
        <v>18117.3</v>
      </c>
      <c r="O107" s="5">
        <v>4969.7</v>
      </c>
      <c r="P107" s="5">
        <f t="shared" si="49"/>
        <v>1216.34848713</v>
      </c>
      <c r="Q107" s="5">
        <v>89892.75</v>
      </c>
      <c r="S107" s="5">
        <f t="shared" si="36"/>
        <v>6063.91</v>
      </c>
      <c r="T107" s="5">
        <f t="shared" si="37"/>
        <v>1484.159557839</v>
      </c>
      <c r="U107" s="5">
        <v>108010.05</v>
      </c>
      <c r="X107" s="5">
        <f t="shared" si="38"/>
        <v>0</v>
      </c>
      <c r="Y107" s="5">
        <f>(X107/AN107)*AO107</f>
        <v>0</v>
      </c>
      <c r="AA107" s="5">
        <f t="shared" si="39"/>
        <v>0</v>
      </c>
      <c r="AB107" s="5">
        <f>(AA107/AN107)*AO107</f>
        <v>0</v>
      </c>
      <c r="AC107" s="5">
        <f t="shared" si="40"/>
        <v>0</v>
      </c>
      <c r="AD107" s="5">
        <f t="shared" si="25"/>
        <v>0</v>
      </c>
      <c r="AF107" s="5">
        <v>320.1</v>
      </c>
      <c r="AG107" s="5">
        <f t="shared" si="41"/>
        <v>75.08101148625</v>
      </c>
      <c r="AH107" s="5">
        <v>420.54</v>
      </c>
      <c r="AI107" s="5">
        <v>125.9</v>
      </c>
      <c r="AJ107" s="5">
        <f t="shared" si="42"/>
        <v>29.530457188750002</v>
      </c>
      <c r="AK107" s="5">
        <v>146.85</v>
      </c>
      <c r="AM107" s="5">
        <f t="shared" si="43"/>
        <v>446</v>
      </c>
      <c r="AN107" s="5">
        <f t="shared" si="44"/>
        <v>104.611468675</v>
      </c>
      <c r="AO107" s="5">
        <v>567.39</v>
      </c>
      <c r="AQ107" s="5">
        <f t="shared" si="51"/>
        <v>567.39</v>
      </c>
      <c r="AR107" s="5">
        <f t="shared" si="28"/>
        <v>0</v>
      </c>
      <c r="AS107" s="1" t="e">
        <f t="shared" si="29"/>
        <v>#DIV/0!</v>
      </c>
      <c r="AT107" s="1" t="e">
        <f t="shared" si="30"/>
        <v>#DIV/0!</v>
      </c>
      <c r="AV107" s="5">
        <f t="shared" si="52"/>
        <v>108577.44</v>
      </c>
      <c r="AW107" s="1">
        <f t="shared" si="45"/>
        <v>0.9947743288108469</v>
      </c>
      <c r="AX107" s="1">
        <f t="shared" si="46"/>
        <v>0.005225671189153106</v>
      </c>
    </row>
    <row r="108" spans="1:50" ht="12.75">
      <c r="A108" s="4">
        <v>1434</v>
      </c>
      <c r="B108" s="3">
        <v>12</v>
      </c>
      <c r="C108" s="5">
        <v>3730.3</v>
      </c>
      <c r="D108" s="5">
        <f t="shared" si="33"/>
        <v>913.00174287</v>
      </c>
      <c r="E108" s="5">
        <v>50889.23</v>
      </c>
      <c r="F108" s="5">
        <v>182.07</v>
      </c>
      <c r="G108" s="5">
        <f t="shared" si="34"/>
        <v>44.562160502999994</v>
      </c>
      <c r="H108" s="5">
        <v>2483.77</v>
      </c>
      <c r="I108" s="5">
        <f t="shared" si="35"/>
        <v>957.563903373</v>
      </c>
      <c r="J108" s="5">
        <f t="shared" si="23"/>
        <v>53373</v>
      </c>
      <c r="L108" s="5">
        <v>290.48</v>
      </c>
      <c r="M108" s="5">
        <f t="shared" si="50"/>
        <v>71.095822392</v>
      </c>
      <c r="N108" s="5">
        <v>3962.8</v>
      </c>
      <c r="O108" s="5">
        <v>368.35</v>
      </c>
      <c r="P108" s="5">
        <f t="shared" si="49"/>
        <v>90.154730715</v>
      </c>
      <c r="Q108" s="5">
        <v>5025</v>
      </c>
      <c r="S108" s="5">
        <f t="shared" si="36"/>
        <v>4571.200000000001</v>
      </c>
      <c r="T108" s="5">
        <f t="shared" si="37"/>
        <v>1118.8144564800002</v>
      </c>
      <c r="U108" s="5">
        <v>62360.8</v>
      </c>
      <c r="W108" s="5">
        <v>61903.9</v>
      </c>
      <c r="X108" s="5">
        <f t="shared" si="38"/>
        <v>14519.86075271375</v>
      </c>
      <c r="Y108" s="5">
        <v>74326.56</v>
      </c>
      <c r="Z108" s="5">
        <v>457.5</v>
      </c>
      <c r="AA108" s="5">
        <f t="shared" si="39"/>
        <v>107.30884959375001</v>
      </c>
      <c r="AB108" s="5">
        <v>548.95</v>
      </c>
      <c r="AC108" s="5">
        <f t="shared" si="40"/>
        <v>14627.1696023075</v>
      </c>
      <c r="AD108" s="5">
        <f t="shared" si="25"/>
        <v>74875.51</v>
      </c>
      <c r="AF108" s="5">
        <v>8300</v>
      </c>
      <c r="AG108" s="5">
        <f t="shared" si="41"/>
        <v>1946.8053587499999</v>
      </c>
      <c r="AH108" s="5">
        <v>10006.57</v>
      </c>
      <c r="AI108" s="5">
        <v>8519.3</v>
      </c>
      <c r="AJ108" s="5">
        <f t="shared" si="42"/>
        <v>1998.2432400962498</v>
      </c>
      <c r="AK108" s="5">
        <v>10255.01</v>
      </c>
      <c r="AM108" s="5">
        <f t="shared" si="43"/>
        <v>79180.7</v>
      </c>
      <c r="AN108" s="5">
        <f t="shared" si="44"/>
        <v>18572.218201153748</v>
      </c>
      <c r="AO108" s="5">
        <v>95137.09</v>
      </c>
      <c r="AQ108" s="5">
        <f t="shared" si="51"/>
        <v>95137.08999999998</v>
      </c>
      <c r="AR108" s="5">
        <f t="shared" si="28"/>
        <v>128248.51</v>
      </c>
      <c r="AS108" s="1">
        <f t="shared" si="29"/>
        <v>0.416168577709012</v>
      </c>
      <c r="AT108" s="1">
        <f t="shared" si="30"/>
        <v>0.5838314222909881</v>
      </c>
      <c r="AV108" s="5">
        <f t="shared" si="52"/>
        <v>157497.89</v>
      </c>
      <c r="AW108" s="1">
        <f t="shared" si="45"/>
        <v>0.39594689173296227</v>
      </c>
      <c r="AX108" s="1">
        <f t="shared" si="46"/>
        <v>0.6040531082670376</v>
      </c>
    </row>
    <row r="109" spans="1:50" ht="12.75">
      <c r="A109" s="4">
        <v>1435</v>
      </c>
      <c r="B109" s="3">
        <v>12</v>
      </c>
      <c r="C109" s="5">
        <v>2675.48</v>
      </c>
      <c r="D109" s="5">
        <f t="shared" si="33"/>
        <v>654.831488892</v>
      </c>
      <c r="E109" s="5">
        <v>36449.24</v>
      </c>
      <c r="F109" s="5">
        <v>2427.55</v>
      </c>
      <c r="G109" s="5">
        <f t="shared" si="34"/>
        <v>594.149902395</v>
      </c>
      <c r="H109" s="5">
        <v>33116.88</v>
      </c>
      <c r="I109" s="5">
        <f t="shared" si="35"/>
        <v>1248.981391287</v>
      </c>
      <c r="J109" s="5">
        <f t="shared" si="23"/>
        <v>69566.12</v>
      </c>
      <c r="L109" s="5">
        <v>392.12</v>
      </c>
      <c r="M109" s="5">
        <f t="shared" si="50"/>
        <v>95.972507148</v>
      </c>
      <c r="N109" s="5">
        <v>5349.35</v>
      </c>
      <c r="O109" s="5">
        <v>0</v>
      </c>
      <c r="P109" s="5">
        <f t="shared" si="49"/>
        <v>0</v>
      </c>
      <c r="S109" s="5">
        <f t="shared" si="36"/>
        <v>5495.150000000001</v>
      </c>
      <c r="T109" s="5">
        <f t="shared" si="37"/>
        <v>1344.9538984350002</v>
      </c>
      <c r="U109" s="5">
        <v>74965.47</v>
      </c>
      <c r="W109" s="5">
        <v>29788.3</v>
      </c>
      <c r="X109" s="5">
        <f t="shared" si="38"/>
        <v>6986.99061060875</v>
      </c>
      <c r="Y109" s="5">
        <v>35777.69</v>
      </c>
      <c r="Z109" s="5">
        <v>6099.5</v>
      </c>
      <c r="AA109" s="5">
        <f t="shared" si="39"/>
        <v>1430.66738381875</v>
      </c>
      <c r="AB109" s="5">
        <v>7319.36</v>
      </c>
      <c r="AC109" s="5">
        <f t="shared" si="40"/>
        <v>8417.6579944275</v>
      </c>
      <c r="AD109" s="5">
        <f t="shared" si="25"/>
        <v>43097.05</v>
      </c>
      <c r="AF109" s="5">
        <v>9047.2</v>
      </c>
      <c r="AG109" s="5">
        <f t="shared" si="41"/>
        <v>2122.06475201</v>
      </c>
      <c r="AH109" s="5">
        <v>10908.01</v>
      </c>
      <c r="AJ109" s="5">
        <f t="shared" si="42"/>
        <v>0</v>
      </c>
      <c r="AM109" s="5">
        <f t="shared" si="43"/>
        <v>44935</v>
      </c>
      <c r="AN109" s="5">
        <f t="shared" si="44"/>
        <v>10539.722746437501</v>
      </c>
      <c r="AO109" s="5">
        <v>54005.06</v>
      </c>
      <c r="AQ109" s="5">
        <f t="shared" si="51"/>
        <v>54005.060000000005</v>
      </c>
      <c r="AR109" s="5">
        <f t="shared" si="28"/>
        <v>112663.17</v>
      </c>
      <c r="AS109" s="1">
        <f t="shared" si="29"/>
        <v>0.617469932720693</v>
      </c>
      <c r="AT109" s="1">
        <f t="shared" si="30"/>
        <v>0.382530067279307</v>
      </c>
      <c r="AV109" s="5">
        <f t="shared" si="52"/>
        <v>128970.53</v>
      </c>
      <c r="AW109" s="1">
        <f t="shared" si="45"/>
        <v>0.5812604631461157</v>
      </c>
      <c r="AX109" s="1">
        <f t="shared" si="46"/>
        <v>0.4187395368538844</v>
      </c>
    </row>
    <row r="110" spans="1:50" ht="12.75">
      <c r="A110" s="4">
        <v>1436</v>
      </c>
      <c r="B110" s="3">
        <v>12</v>
      </c>
      <c r="C110" s="5">
        <v>2338.63</v>
      </c>
      <c r="D110" s="5">
        <f t="shared" si="33"/>
        <v>572.386474527</v>
      </c>
      <c r="E110" s="5">
        <v>31903.85</v>
      </c>
      <c r="F110" s="5">
        <v>2265.66</v>
      </c>
      <c r="G110" s="5">
        <f t="shared" si="34"/>
        <v>554.526855414</v>
      </c>
      <c r="H110" s="5">
        <v>30908.26</v>
      </c>
      <c r="I110" s="5">
        <f t="shared" si="35"/>
        <v>1126.913329941</v>
      </c>
      <c r="J110" s="5">
        <f t="shared" si="23"/>
        <v>62812.11</v>
      </c>
      <c r="L110" s="5">
        <v>319.19</v>
      </c>
      <c r="M110" s="5">
        <f t="shared" si="50"/>
        <v>78.122678151</v>
      </c>
      <c r="N110" s="5">
        <v>4354.47</v>
      </c>
      <c r="O110" s="5">
        <v>0</v>
      </c>
      <c r="P110" s="5">
        <f t="shared" si="49"/>
        <v>0</v>
      </c>
      <c r="S110" s="5">
        <f t="shared" si="36"/>
        <v>4923.48</v>
      </c>
      <c r="T110" s="5">
        <f t="shared" si="37"/>
        <v>1205.036008092</v>
      </c>
      <c r="U110" s="5">
        <v>67166.58</v>
      </c>
      <c r="W110" s="5">
        <v>27086.5</v>
      </c>
      <c r="X110" s="5">
        <f t="shared" si="38"/>
        <v>6353.270283106251</v>
      </c>
      <c r="Y110" s="5">
        <v>32556.08</v>
      </c>
      <c r="Z110" s="5">
        <v>8198.3</v>
      </c>
      <c r="AA110" s="5">
        <f t="shared" si="39"/>
        <v>1922.95112923375</v>
      </c>
      <c r="AB110" s="5">
        <v>9848.89</v>
      </c>
      <c r="AC110" s="5">
        <f t="shared" si="40"/>
        <v>8276.22141234</v>
      </c>
      <c r="AD110" s="5">
        <f t="shared" si="25"/>
        <v>42404.97</v>
      </c>
      <c r="AF110" s="5">
        <v>4868.3</v>
      </c>
      <c r="AG110" s="5">
        <f t="shared" si="41"/>
        <v>1141.88343710875</v>
      </c>
      <c r="AH110" s="5">
        <v>5877.91</v>
      </c>
      <c r="AJ110" s="5">
        <f t="shared" si="42"/>
        <v>0</v>
      </c>
      <c r="AM110" s="5">
        <f t="shared" si="43"/>
        <v>40153.100000000006</v>
      </c>
      <c r="AN110" s="5">
        <f t="shared" si="44"/>
        <v>9418.104849448751</v>
      </c>
      <c r="AO110" s="5">
        <v>48282.88</v>
      </c>
      <c r="AQ110" s="5">
        <f t="shared" si="51"/>
        <v>48282.880000000005</v>
      </c>
      <c r="AR110" s="5">
        <f t="shared" si="28"/>
        <v>105217.08</v>
      </c>
      <c r="AS110" s="1">
        <f t="shared" si="29"/>
        <v>0.5969763654342052</v>
      </c>
      <c r="AT110" s="1">
        <f t="shared" si="30"/>
        <v>0.4030236345657948</v>
      </c>
      <c r="AV110" s="5">
        <f t="shared" si="52"/>
        <v>115449.45999999999</v>
      </c>
      <c r="AW110" s="1">
        <f t="shared" si="45"/>
        <v>0.5817834054832306</v>
      </c>
      <c r="AX110" s="1">
        <f t="shared" si="46"/>
        <v>0.4182165945167695</v>
      </c>
    </row>
    <row r="111" spans="1:50" ht="12.75">
      <c r="A111" s="4">
        <v>1437</v>
      </c>
      <c r="B111" s="3">
        <v>12</v>
      </c>
      <c r="C111" s="5">
        <v>821.87</v>
      </c>
      <c r="D111" s="5">
        <f t="shared" si="33"/>
        <v>201.155065923</v>
      </c>
      <c r="E111" s="5">
        <v>11212.05</v>
      </c>
      <c r="F111" s="5">
        <v>1976.38</v>
      </c>
      <c r="G111" s="5">
        <f t="shared" si="34"/>
        <v>483.72473650200004</v>
      </c>
      <c r="H111" s="5">
        <v>26962</v>
      </c>
      <c r="I111" s="5">
        <f t="shared" si="35"/>
        <v>684.879802425</v>
      </c>
      <c r="J111" s="5">
        <f t="shared" si="23"/>
        <v>38174.05</v>
      </c>
      <c r="L111" s="5">
        <v>180.38</v>
      </c>
      <c r="M111" s="5">
        <f t="shared" si="50"/>
        <v>44.148528102</v>
      </c>
      <c r="N111" s="5">
        <v>2460.82</v>
      </c>
      <c r="O111" s="5">
        <v>0</v>
      </c>
      <c r="P111" s="5">
        <f t="shared" si="49"/>
        <v>0</v>
      </c>
      <c r="S111" s="5">
        <f t="shared" si="36"/>
        <v>2978.63</v>
      </c>
      <c r="T111" s="5">
        <f t="shared" si="37"/>
        <v>729.028330527</v>
      </c>
      <c r="U111" s="5">
        <v>40634.87</v>
      </c>
      <c r="W111" s="5">
        <v>21741.7</v>
      </c>
      <c r="X111" s="5">
        <f t="shared" si="38"/>
        <v>5099.62145401625</v>
      </c>
      <c r="Y111" s="5">
        <v>26145.49</v>
      </c>
      <c r="Z111" s="5">
        <v>9015.1</v>
      </c>
      <c r="AA111" s="5">
        <f t="shared" si="39"/>
        <v>2114.53554092375</v>
      </c>
      <c r="AB111" s="5">
        <v>10855.25</v>
      </c>
      <c r="AC111" s="5">
        <f t="shared" si="40"/>
        <v>7214.15699494</v>
      </c>
      <c r="AD111" s="5">
        <f t="shared" si="25"/>
        <v>37000.740000000005</v>
      </c>
      <c r="AF111" s="5">
        <v>2057.5</v>
      </c>
      <c r="AG111" s="5">
        <f t="shared" si="41"/>
        <v>482.59662959375</v>
      </c>
      <c r="AH111" s="5">
        <v>2529.47</v>
      </c>
      <c r="AJ111" s="5">
        <f t="shared" si="42"/>
        <v>0</v>
      </c>
      <c r="AM111" s="5">
        <f t="shared" si="43"/>
        <v>32814.3</v>
      </c>
      <c r="AN111" s="5">
        <f t="shared" si="44"/>
        <v>7696.7536245337515</v>
      </c>
      <c r="AO111" s="5">
        <v>39530.21</v>
      </c>
      <c r="AQ111" s="5">
        <f t="shared" si="51"/>
        <v>39530.21000000001</v>
      </c>
      <c r="AR111" s="5">
        <f t="shared" si="28"/>
        <v>75174.79000000001</v>
      </c>
      <c r="AS111" s="1">
        <f t="shared" si="29"/>
        <v>0.5078038794654431</v>
      </c>
      <c r="AT111" s="1">
        <f t="shared" si="30"/>
        <v>0.49219612053455686</v>
      </c>
      <c r="AV111" s="5">
        <f t="shared" si="52"/>
        <v>80165.08</v>
      </c>
      <c r="AW111" s="1">
        <f t="shared" si="45"/>
        <v>0.5068899076755116</v>
      </c>
      <c r="AX111" s="1">
        <f t="shared" si="46"/>
        <v>0.4931100923244884</v>
      </c>
    </row>
    <row r="112" spans="1:50" ht="12.75">
      <c r="A112" s="4">
        <v>1438</v>
      </c>
      <c r="B112" s="3">
        <v>12</v>
      </c>
      <c r="C112" s="5">
        <v>815.84</v>
      </c>
      <c r="D112" s="5">
        <f t="shared" si="33"/>
        <v>199.67920593600002</v>
      </c>
      <c r="E112" s="5">
        <v>11129.78</v>
      </c>
      <c r="F112" s="5">
        <v>268.16</v>
      </c>
      <c r="G112" s="5">
        <f t="shared" si="34"/>
        <v>65.63293766400001</v>
      </c>
      <c r="H112" s="5">
        <v>3658.29</v>
      </c>
      <c r="I112" s="5">
        <f t="shared" si="35"/>
        <v>265.3121436</v>
      </c>
      <c r="J112" s="5">
        <f t="shared" si="23"/>
        <v>14788.07</v>
      </c>
      <c r="L112" s="5">
        <v>184.79</v>
      </c>
      <c r="M112" s="5">
        <f t="shared" si="50"/>
        <v>45.227888391</v>
      </c>
      <c r="N112" s="5">
        <v>2520.9</v>
      </c>
      <c r="O112" s="5">
        <v>0</v>
      </c>
      <c r="P112" s="5">
        <f t="shared" si="49"/>
        <v>0</v>
      </c>
      <c r="S112" s="5">
        <f t="shared" si="36"/>
        <v>1268.79</v>
      </c>
      <c r="T112" s="5">
        <f t="shared" si="37"/>
        <v>310.540031991</v>
      </c>
      <c r="U112" s="5">
        <v>17308.97</v>
      </c>
      <c r="W112" s="5">
        <v>12759.5</v>
      </c>
      <c r="X112" s="5">
        <f t="shared" si="38"/>
        <v>2992.80276806875</v>
      </c>
      <c r="Y112" s="5">
        <v>15355.41</v>
      </c>
      <c r="Z112" s="5">
        <v>1326</v>
      </c>
      <c r="AA112" s="5">
        <f t="shared" si="39"/>
        <v>311.019747675</v>
      </c>
      <c r="AB112" s="5">
        <v>1597.8</v>
      </c>
      <c r="AC112" s="5">
        <f t="shared" si="40"/>
        <v>3303.82251574375</v>
      </c>
      <c r="AD112" s="5">
        <f t="shared" si="25"/>
        <v>16953.21</v>
      </c>
      <c r="AF112" s="5">
        <v>2453</v>
      </c>
      <c r="AG112" s="5">
        <f t="shared" si="41"/>
        <v>575.3630777125001</v>
      </c>
      <c r="AH112" s="5">
        <v>3036.47</v>
      </c>
      <c r="AJ112" s="5">
        <f t="shared" si="42"/>
        <v>0</v>
      </c>
      <c r="AM112" s="5">
        <f t="shared" si="43"/>
        <v>16538.5</v>
      </c>
      <c r="AN112" s="5">
        <f t="shared" si="44"/>
        <v>3879.18559345625</v>
      </c>
      <c r="AO112" s="5">
        <v>19989.28</v>
      </c>
      <c r="AQ112" s="5">
        <f t="shared" si="51"/>
        <v>19989.68</v>
      </c>
      <c r="AR112" s="5">
        <f t="shared" si="28"/>
        <v>31741.28</v>
      </c>
      <c r="AS112" s="1">
        <f t="shared" si="29"/>
        <v>0.46589394000493994</v>
      </c>
      <c r="AT112" s="1">
        <f t="shared" si="30"/>
        <v>0.53410605999506</v>
      </c>
      <c r="AV112" s="5">
        <f t="shared" si="52"/>
        <v>37298.25</v>
      </c>
      <c r="AW112" s="1">
        <f t="shared" si="45"/>
        <v>0.464069225767965</v>
      </c>
      <c r="AX112" s="1">
        <f t="shared" si="46"/>
        <v>0.535930774232035</v>
      </c>
    </row>
    <row r="113" spans="1:50" ht="12.75">
      <c r="A113" s="4">
        <v>1439</v>
      </c>
      <c r="B113" s="3">
        <v>12</v>
      </c>
      <c r="C113" s="5">
        <v>734.89</v>
      </c>
      <c r="D113" s="5">
        <f t="shared" si="33"/>
        <v>179.86645868099998</v>
      </c>
      <c r="E113" s="5">
        <v>10025.47</v>
      </c>
      <c r="F113" s="5">
        <v>0</v>
      </c>
      <c r="G113" s="5">
        <f t="shared" si="34"/>
        <v>0</v>
      </c>
      <c r="H113" s="5">
        <f aca="true" t="shared" si="53" ref="H113:H120">(G113/T113)*U113</f>
        <v>0</v>
      </c>
      <c r="I113" s="5">
        <f t="shared" si="35"/>
        <v>179.86645868099998</v>
      </c>
      <c r="J113" s="5">
        <f t="shared" si="23"/>
        <v>10025.47</v>
      </c>
      <c r="L113" s="5">
        <v>184.79</v>
      </c>
      <c r="M113" s="5">
        <f t="shared" si="50"/>
        <v>45.227888391</v>
      </c>
      <c r="N113" s="5">
        <v>2520.9</v>
      </c>
      <c r="O113" s="5">
        <v>0</v>
      </c>
      <c r="P113" s="5">
        <f t="shared" si="49"/>
        <v>0</v>
      </c>
      <c r="S113" s="5">
        <f t="shared" si="36"/>
        <v>919.68</v>
      </c>
      <c r="T113" s="5">
        <f t="shared" si="37"/>
        <v>225.09434707199998</v>
      </c>
      <c r="U113" s="5">
        <v>12546.37</v>
      </c>
      <c r="W113" s="5">
        <v>10339.1</v>
      </c>
      <c r="X113" s="5">
        <f t="shared" si="38"/>
        <v>2425.0861788737498</v>
      </c>
      <c r="Y113" s="5">
        <v>12451.41</v>
      </c>
      <c r="AA113" s="5">
        <f t="shared" si="39"/>
        <v>0</v>
      </c>
      <c r="AB113" s="5">
        <f aca="true" t="shared" si="54" ref="AB113:AB121">(AA113/AN113)*AO113</f>
        <v>0</v>
      </c>
      <c r="AC113" s="5">
        <f t="shared" si="40"/>
        <v>2425.0861788737498</v>
      </c>
      <c r="AD113" s="5">
        <f t="shared" si="25"/>
        <v>12451.41</v>
      </c>
      <c r="AF113" s="5">
        <v>2453</v>
      </c>
      <c r="AG113" s="5">
        <f t="shared" si="41"/>
        <v>575.3630777125001</v>
      </c>
      <c r="AH113" s="5">
        <v>3036.07</v>
      </c>
      <c r="AJ113" s="5">
        <f t="shared" si="42"/>
        <v>0</v>
      </c>
      <c r="AM113" s="5">
        <f t="shared" si="43"/>
        <v>12792.1</v>
      </c>
      <c r="AN113" s="5">
        <f t="shared" si="44"/>
        <v>3000.44925658625</v>
      </c>
      <c r="AO113" s="5">
        <v>15487.48</v>
      </c>
      <c r="AQ113" s="5">
        <f t="shared" si="51"/>
        <v>15487.48</v>
      </c>
      <c r="AR113" s="5">
        <f t="shared" si="28"/>
        <v>22476.879999999997</v>
      </c>
      <c r="AS113" s="1">
        <f t="shared" si="29"/>
        <v>0.4460347699502778</v>
      </c>
      <c r="AT113" s="1">
        <f t="shared" si="30"/>
        <v>0.5539652300497223</v>
      </c>
      <c r="AV113" s="5">
        <f t="shared" si="52"/>
        <v>28033.85</v>
      </c>
      <c r="AW113" s="1">
        <f t="shared" si="45"/>
        <v>0.44754359461864857</v>
      </c>
      <c r="AX113" s="1">
        <f t="shared" si="46"/>
        <v>0.5524564053813514</v>
      </c>
    </row>
    <row r="114" spans="1:50" ht="12.75">
      <c r="A114" s="4">
        <v>1440</v>
      </c>
      <c r="B114" s="3">
        <v>12</v>
      </c>
      <c r="C114" s="5">
        <v>230.57</v>
      </c>
      <c r="D114" s="5">
        <f t="shared" si="33"/>
        <v>56.432676152999996</v>
      </c>
      <c r="E114" s="5">
        <v>3145.49</v>
      </c>
      <c r="F114" s="5">
        <v>0</v>
      </c>
      <c r="G114" s="5">
        <f t="shared" si="34"/>
        <v>0</v>
      </c>
      <c r="H114" s="5">
        <f t="shared" si="53"/>
        <v>0</v>
      </c>
      <c r="I114" s="5">
        <f t="shared" si="35"/>
        <v>56.432676152999996</v>
      </c>
      <c r="J114" s="5">
        <f t="shared" si="23"/>
        <v>3145.49</v>
      </c>
      <c r="L114" s="5">
        <v>137.05</v>
      </c>
      <c r="M114" s="5">
        <f t="shared" si="50"/>
        <v>33.543384945</v>
      </c>
      <c r="N114" s="5">
        <v>1869.67</v>
      </c>
      <c r="O114" s="5">
        <v>0</v>
      </c>
      <c r="P114" s="5">
        <f t="shared" si="49"/>
        <v>0</v>
      </c>
      <c r="S114" s="5">
        <f t="shared" si="36"/>
        <v>367.62</v>
      </c>
      <c r="T114" s="5">
        <f t="shared" si="37"/>
        <v>89.976061098</v>
      </c>
      <c r="U114" s="5">
        <v>5015.16</v>
      </c>
      <c r="W114" s="5">
        <v>2792</v>
      </c>
      <c r="X114" s="5">
        <f t="shared" si="38"/>
        <v>654.8771761</v>
      </c>
      <c r="Y114" s="5">
        <v>3399.93</v>
      </c>
      <c r="AA114" s="5">
        <f t="shared" si="39"/>
        <v>0</v>
      </c>
      <c r="AB114" s="5">
        <f t="shared" si="54"/>
        <v>0</v>
      </c>
      <c r="AC114" s="5">
        <f t="shared" si="40"/>
        <v>654.8771761</v>
      </c>
      <c r="AD114" s="5">
        <f t="shared" si="25"/>
        <v>3399.93</v>
      </c>
      <c r="AF114" s="5">
        <v>1819.3</v>
      </c>
      <c r="AG114" s="5">
        <f t="shared" si="41"/>
        <v>426.72566134625</v>
      </c>
      <c r="AH114" s="5">
        <v>2251.75</v>
      </c>
      <c r="AJ114" s="5">
        <f t="shared" si="42"/>
        <v>0</v>
      </c>
      <c r="AM114" s="5">
        <f t="shared" si="43"/>
        <v>4611.3</v>
      </c>
      <c r="AN114" s="5">
        <f t="shared" si="44"/>
        <v>1081.60283744625</v>
      </c>
      <c r="AO114" s="5">
        <v>5651.68</v>
      </c>
      <c r="AQ114" s="5">
        <f t="shared" si="51"/>
        <v>5651.68</v>
      </c>
      <c r="AR114" s="5">
        <f t="shared" si="28"/>
        <v>6545.42</v>
      </c>
      <c r="AS114" s="1">
        <f t="shared" si="29"/>
        <v>0.4805635085296283</v>
      </c>
      <c r="AT114" s="1">
        <f t="shared" si="30"/>
        <v>0.5194364914703716</v>
      </c>
      <c r="AV114" s="5">
        <f t="shared" si="52"/>
        <v>10666.84</v>
      </c>
      <c r="AW114" s="1">
        <f t="shared" si="45"/>
        <v>0.47016360984134004</v>
      </c>
      <c r="AX114" s="1">
        <f t="shared" si="46"/>
        <v>0.5298363901586599</v>
      </c>
    </row>
    <row r="115" spans="1:50" ht="12.75">
      <c r="A115" s="4">
        <v>1441</v>
      </c>
      <c r="B115" s="3">
        <v>12</v>
      </c>
      <c r="C115" s="5">
        <v>14.16</v>
      </c>
      <c r="D115" s="5">
        <f t="shared" si="33"/>
        <v>3.465701064</v>
      </c>
      <c r="E115" s="5">
        <v>193.12</v>
      </c>
      <c r="G115" s="5">
        <f t="shared" si="34"/>
        <v>0</v>
      </c>
      <c r="H115" s="5">
        <f t="shared" si="53"/>
        <v>0</v>
      </c>
      <c r="I115" s="5">
        <f t="shared" si="35"/>
        <v>3.465701064</v>
      </c>
      <c r="J115" s="5">
        <f t="shared" si="23"/>
        <v>193.12</v>
      </c>
      <c r="M115" s="5">
        <f t="shared" si="50"/>
        <v>0</v>
      </c>
      <c r="P115" s="5">
        <f t="shared" si="49"/>
        <v>0</v>
      </c>
      <c r="S115" s="5">
        <f t="shared" si="36"/>
        <v>14.16</v>
      </c>
      <c r="T115" s="5">
        <f t="shared" si="37"/>
        <v>3.465701064</v>
      </c>
      <c r="U115" s="5">
        <v>193.12</v>
      </c>
      <c r="W115" s="5">
        <v>66.3</v>
      </c>
      <c r="X115" s="5">
        <f t="shared" si="38"/>
        <v>15.550987383749998</v>
      </c>
      <c r="Y115" s="5">
        <v>79.62</v>
      </c>
      <c r="AA115" s="5">
        <f t="shared" si="39"/>
        <v>0</v>
      </c>
      <c r="AB115" s="5">
        <f t="shared" si="54"/>
        <v>0</v>
      </c>
      <c r="AC115" s="5">
        <f t="shared" si="40"/>
        <v>15.550987383749998</v>
      </c>
      <c r="AD115" s="5">
        <f t="shared" si="25"/>
        <v>79.62</v>
      </c>
      <c r="AG115" s="5">
        <f t="shared" si="41"/>
        <v>0</v>
      </c>
      <c r="AJ115" s="5">
        <f t="shared" si="42"/>
        <v>0</v>
      </c>
      <c r="AM115" s="5">
        <f t="shared" si="43"/>
        <v>66.3</v>
      </c>
      <c r="AN115" s="5">
        <f t="shared" si="44"/>
        <v>15.550987383749998</v>
      </c>
      <c r="AO115" s="5">
        <v>79.62</v>
      </c>
      <c r="AQ115" s="5">
        <f t="shared" si="51"/>
        <v>79.62</v>
      </c>
      <c r="AR115" s="5">
        <f t="shared" si="28"/>
        <v>272.74</v>
      </c>
      <c r="AS115" s="1">
        <f t="shared" si="29"/>
        <v>0.7080736232309159</v>
      </c>
      <c r="AT115" s="1">
        <f t="shared" si="30"/>
        <v>0.2919263767690841</v>
      </c>
      <c r="AV115" s="5">
        <f t="shared" si="52"/>
        <v>272.74</v>
      </c>
      <c r="AW115" s="1">
        <f t="shared" si="45"/>
        <v>0.7080736232309159</v>
      </c>
      <c r="AX115" s="1">
        <f t="shared" si="46"/>
        <v>0.2919263767690841</v>
      </c>
    </row>
    <row r="116" spans="1:50" ht="12.75">
      <c r="A116" s="4">
        <v>1442</v>
      </c>
      <c r="B116" s="3">
        <v>12</v>
      </c>
      <c r="C116" s="5">
        <v>128.7</v>
      </c>
      <c r="D116" s="5">
        <f t="shared" si="33"/>
        <v>31.499698229999996</v>
      </c>
      <c r="E116" s="5">
        <v>1755.67</v>
      </c>
      <c r="G116" s="5">
        <f t="shared" si="34"/>
        <v>0</v>
      </c>
      <c r="H116" s="5">
        <f t="shared" si="53"/>
        <v>0</v>
      </c>
      <c r="I116" s="5">
        <f t="shared" si="35"/>
        <v>31.499698229999996</v>
      </c>
      <c r="J116" s="5">
        <f t="shared" si="23"/>
        <v>1755.67</v>
      </c>
      <c r="M116" s="5">
        <f t="shared" si="50"/>
        <v>0</v>
      </c>
      <c r="P116" s="5">
        <f t="shared" si="49"/>
        <v>0</v>
      </c>
      <c r="S116" s="5">
        <f t="shared" si="36"/>
        <v>128.7</v>
      </c>
      <c r="T116" s="5">
        <f t="shared" si="37"/>
        <v>31.499698229999996</v>
      </c>
      <c r="U116" s="5">
        <v>1755.67</v>
      </c>
      <c r="W116" s="5">
        <v>602.3</v>
      </c>
      <c r="X116" s="5">
        <f t="shared" si="38"/>
        <v>141.27239368374998</v>
      </c>
      <c r="Y116" s="5">
        <v>723.78</v>
      </c>
      <c r="AA116" s="5">
        <f t="shared" si="39"/>
        <v>0</v>
      </c>
      <c r="AB116" s="5">
        <f t="shared" si="54"/>
        <v>0</v>
      </c>
      <c r="AC116" s="5">
        <f t="shared" si="40"/>
        <v>141.27239368374998</v>
      </c>
      <c r="AD116" s="5">
        <f t="shared" si="25"/>
        <v>723.78</v>
      </c>
      <c r="AG116" s="5">
        <f t="shared" si="41"/>
        <v>0</v>
      </c>
      <c r="AJ116" s="5">
        <f t="shared" si="42"/>
        <v>0</v>
      </c>
      <c r="AM116" s="5">
        <f t="shared" si="43"/>
        <v>602.3</v>
      </c>
      <c r="AN116" s="5">
        <f t="shared" si="44"/>
        <v>141.27239368374998</v>
      </c>
      <c r="AO116" s="5">
        <v>723.78</v>
      </c>
      <c r="AQ116" s="5">
        <f t="shared" si="51"/>
        <v>723.78</v>
      </c>
      <c r="AR116" s="5">
        <f t="shared" si="28"/>
        <v>2479.45</v>
      </c>
      <c r="AS116" s="1">
        <f t="shared" si="29"/>
        <v>0.7080884873661498</v>
      </c>
      <c r="AT116" s="1">
        <f t="shared" si="30"/>
        <v>0.29191151263385023</v>
      </c>
      <c r="AV116" s="5">
        <f t="shared" si="52"/>
        <v>2479.45</v>
      </c>
      <c r="AW116" s="1">
        <f t="shared" si="45"/>
        <v>0.7080884873661498</v>
      </c>
      <c r="AX116" s="1">
        <f t="shared" si="46"/>
        <v>0.29191151263385023</v>
      </c>
    </row>
    <row r="117" spans="1:50" ht="12.75">
      <c r="A117" s="4">
        <v>1443</v>
      </c>
      <c r="B117" s="3">
        <v>12</v>
      </c>
      <c r="C117" s="5">
        <v>849.85</v>
      </c>
      <c r="D117" s="5">
        <f t="shared" si="33"/>
        <v>208.003252065</v>
      </c>
      <c r="E117" s="5">
        <v>11995.52</v>
      </c>
      <c r="G117" s="5">
        <f t="shared" si="34"/>
        <v>0</v>
      </c>
      <c r="H117" s="5">
        <f t="shared" si="53"/>
        <v>0</v>
      </c>
      <c r="I117" s="5">
        <f t="shared" si="35"/>
        <v>208.003252065</v>
      </c>
      <c r="J117" s="5">
        <f t="shared" si="23"/>
        <v>11995.52</v>
      </c>
      <c r="M117" s="5">
        <f t="shared" si="50"/>
        <v>0</v>
      </c>
      <c r="P117" s="5">
        <f t="shared" si="49"/>
        <v>0</v>
      </c>
      <c r="S117" s="5">
        <f t="shared" si="36"/>
        <v>849.85</v>
      </c>
      <c r="T117" s="5">
        <f t="shared" si="37"/>
        <v>208.003252065</v>
      </c>
      <c r="U117" s="5">
        <v>11995.52</v>
      </c>
      <c r="W117" s="5">
        <v>699.5</v>
      </c>
      <c r="X117" s="5">
        <f t="shared" si="38"/>
        <v>164.07112631875</v>
      </c>
      <c r="Y117" s="5">
        <v>849.46</v>
      </c>
      <c r="AA117" s="5">
        <f t="shared" si="39"/>
        <v>0</v>
      </c>
      <c r="AB117" s="5">
        <f t="shared" si="54"/>
        <v>0</v>
      </c>
      <c r="AC117" s="5">
        <f t="shared" si="40"/>
        <v>164.07112631875</v>
      </c>
      <c r="AD117" s="5">
        <f t="shared" si="25"/>
        <v>849.46</v>
      </c>
      <c r="AG117" s="5">
        <f t="shared" si="41"/>
        <v>0</v>
      </c>
      <c r="AJ117" s="5">
        <f t="shared" si="42"/>
        <v>0</v>
      </c>
      <c r="AM117" s="5">
        <f t="shared" si="43"/>
        <v>699.5</v>
      </c>
      <c r="AN117" s="5">
        <f t="shared" si="44"/>
        <v>164.07112631875</v>
      </c>
      <c r="AO117" s="5">
        <v>849.46</v>
      </c>
      <c r="AQ117" s="5">
        <f t="shared" si="51"/>
        <v>849.46</v>
      </c>
      <c r="AR117" s="5">
        <f t="shared" si="28"/>
        <v>12844.98</v>
      </c>
      <c r="AS117" s="1">
        <f t="shared" si="29"/>
        <v>0.9338683283274868</v>
      </c>
      <c r="AT117" s="1">
        <f t="shared" si="30"/>
        <v>0.06613167167251331</v>
      </c>
      <c r="AV117" s="5">
        <f t="shared" si="52"/>
        <v>12844.98</v>
      </c>
      <c r="AW117" s="1">
        <f t="shared" si="45"/>
        <v>0.9338683283274868</v>
      </c>
      <c r="AX117" s="1">
        <f t="shared" si="46"/>
        <v>0.06613167167251331</v>
      </c>
    </row>
    <row r="118" spans="1:50" ht="12.75">
      <c r="A118" s="4">
        <v>1444</v>
      </c>
      <c r="B118" s="3">
        <v>12</v>
      </c>
      <c r="C118" s="5">
        <v>875.29</v>
      </c>
      <c r="D118" s="5">
        <f t="shared" si="33"/>
        <v>214.229765841</v>
      </c>
      <c r="E118" s="5">
        <v>12438.39</v>
      </c>
      <c r="G118" s="5">
        <f t="shared" si="34"/>
        <v>0</v>
      </c>
      <c r="H118" s="5">
        <f t="shared" si="53"/>
        <v>0</v>
      </c>
      <c r="I118" s="5">
        <f t="shared" si="35"/>
        <v>214.229765841</v>
      </c>
      <c r="J118" s="5">
        <f t="shared" si="23"/>
        <v>12438.39</v>
      </c>
      <c r="M118" s="5">
        <f t="shared" si="50"/>
        <v>0</v>
      </c>
      <c r="P118" s="5">
        <f t="shared" si="49"/>
        <v>0</v>
      </c>
      <c r="S118" s="5">
        <f t="shared" si="36"/>
        <v>875.29</v>
      </c>
      <c r="T118" s="5">
        <f t="shared" si="37"/>
        <v>214.229765841</v>
      </c>
      <c r="U118" s="5">
        <v>12438.39</v>
      </c>
      <c r="W118" s="5">
        <v>671.3</v>
      </c>
      <c r="X118" s="5">
        <f t="shared" si="38"/>
        <v>157.45667919624998</v>
      </c>
      <c r="Y118" s="5">
        <v>805.5</v>
      </c>
      <c r="AA118" s="5">
        <f t="shared" si="39"/>
        <v>0</v>
      </c>
      <c r="AB118" s="5">
        <f t="shared" si="54"/>
        <v>0</v>
      </c>
      <c r="AC118" s="5">
        <f t="shared" si="40"/>
        <v>157.45667919624998</v>
      </c>
      <c r="AD118" s="5">
        <f t="shared" si="25"/>
        <v>805.5</v>
      </c>
      <c r="AG118" s="5">
        <f t="shared" si="41"/>
        <v>0</v>
      </c>
      <c r="AJ118" s="5">
        <f t="shared" si="42"/>
        <v>0</v>
      </c>
      <c r="AM118" s="5">
        <f t="shared" si="43"/>
        <v>671.3</v>
      </c>
      <c r="AN118" s="5">
        <f t="shared" si="44"/>
        <v>157.45667919624998</v>
      </c>
      <c r="AO118" s="5">
        <v>805.5</v>
      </c>
      <c r="AQ118" s="5">
        <f t="shared" si="51"/>
        <v>805.5</v>
      </c>
      <c r="AR118" s="5">
        <f t="shared" si="28"/>
        <v>13243.89</v>
      </c>
      <c r="AS118" s="1">
        <f t="shared" si="29"/>
        <v>0.939179500886824</v>
      </c>
      <c r="AT118" s="1">
        <f t="shared" si="30"/>
        <v>0.06082049911317597</v>
      </c>
      <c r="AV118" s="5">
        <f t="shared" si="52"/>
        <v>13243.89</v>
      </c>
      <c r="AW118" s="1">
        <f t="shared" si="45"/>
        <v>0.939179500886824</v>
      </c>
      <c r="AX118" s="1">
        <f t="shared" si="46"/>
        <v>0.06082049911317597</v>
      </c>
    </row>
    <row r="119" spans="1:50" ht="12.75">
      <c r="A119" s="4">
        <v>1445</v>
      </c>
      <c r="B119" s="3">
        <v>12</v>
      </c>
      <c r="C119" s="5">
        <v>418.62</v>
      </c>
      <c r="D119" s="5">
        <f t="shared" si="33"/>
        <v>102.458458998</v>
      </c>
      <c r="E119" s="5">
        <v>5948.75</v>
      </c>
      <c r="G119" s="5">
        <f t="shared" si="34"/>
        <v>0</v>
      </c>
      <c r="H119" s="5">
        <f t="shared" si="53"/>
        <v>0</v>
      </c>
      <c r="I119" s="5">
        <f t="shared" si="35"/>
        <v>102.458458998</v>
      </c>
      <c r="J119" s="5">
        <f t="shared" si="23"/>
        <v>5948.75</v>
      </c>
      <c r="M119" s="5">
        <f t="shared" si="50"/>
        <v>0</v>
      </c>
      <c r="P119" s="5">
        <f t="shared" si="49"/>
        <v>0</v>
      </c>
      <c r="S119" s="5">
        <f t="shared" si="36"/>
        <v>418.62</v>
      </c>
      <c r="T119" s="5">
        <f t="shared" si="37"/>
        <v>102.458458998</v>
      </c>
      <c r="U119" s="5">
        <v>5948.75</v>
      </c>
      <c r="W119" s="5">
        <v>149.5</v>
      </c>
      <c r="X119" s="5">
        <f t="shared" si="38"/>
        <v>35.06595194375</v>
      </c>
      <c r="Y119" s="5">
        <v>179.4</v>
      </c>
      <c r="AA119" s="5">
        <f t="shared" si="39"/>
        <v>0</v>
      </c>
      <c r="AB119" s="5">
        <f t="shared" si="54"/>
        <v>0</v>
      </c>
      <c r="AC119" s="5">
        <f t="shared" si="40"/>
        <v>35.06595194375</v>
      </c>
      <c r="AD119" s="5">
        <f t="shared" si="25"/>
        <v>179.4</v>
      </c>
      <c r="AG119" s="5">
        <f t="shared" si="41"/>
        <v>0</v>
      </c>
      <c r="AJ119" s="5">
        <f t="shared" si="42"/>
        <v>0</v>
      </c>
      <c r="AM119" s="5">
        <f t="shared" si="43"/>
        <v>149.5</v>
      </c>
      <c r="AN119" s="5">
        <f t="shared" si="44"/>
        <v>35.06595194375</v>
      </c>
      <c r="AO119" s="5">
        <v>179.4</v>
      </c>
      <c r="AQ119" s="5">
        <f t="shared" si="51"/>
        <v>179.4</v>
      </c>
      <c r="AR119" s="5">
        <f t="shared" si="28"/>
        <v>6128.15</v>
      </c>
      <c r="AS119" s="1">
        <f t="shared" si="29"/>
        <v>0.9707252596623778</v>
      </c>
      <c r="AT119" s="1">
        <f t="shared" si="30"/>
        <v>0.029274740337622288</v>
      </c>
      <c r="AV119" s="5">
        <f t="shared" si="52"/>
        <v>6128.15</v>
      </c>
      <c r="AW119" s="1">
        <f t="shared" si="45"/>
        <v>0.9707252596623778</v>
      </c>
      <c r="AX119" s="1">
        <f t="shared" si="46"/>
        <v>0.029274740337622288</v>
      </c>
    </row>
    <row r="120" spans="1:50" ht="12.75">
      <c r="A120" s="4">
        <v>1446</v>
      </c>
      <c r="B120" s="3">
        <v>12</v>
      </c>
      <c r="C120" s="5">
        <v>52.1</v>
      </c>
      <c r="D120" s="5">
        <f t="shared" si="33"/>
        <v>12.75162609</v>
      </c>
      <c r="E120" s="5">
        <v>740.42</v>
      </c>
      <c r="G120" s="5">
        <f t="shared" si="34"/>
        <v>0</v>
      </c>
      <c r="H120" s="5">
        <f t="shared" si="53"/>
        <v>0</v>
      </c>
      <c r="I120" s="5">
        <f t="shared" si="35"/>
        <v>12.75162609</v>
      </c>
      <c r="J120" s="5">
        <f t="shared" si="23"/>
        <v>740.42</v>
      </c>
      <c r="M120" s="5">
        <f t="shared" si="50"/>
        <v>0</v>
      </c>
      <c r="P120" s="5">
        <f t="shared" si="49"/>
        <v>0</v>
      </c>
      <c r="S120" s="5">
        <f t="shared" si="36"/>
        <v>52.1</v>
      </c>
      <c r="T120" s="5">
        <f t="shared" si="37"/>
        <v>12.75162609</v>
      </c>
      <c r="U120" s="5">
        <v>740.42</v>
      </c>
      <c r="W120" s="5">
        <v>38</v>
      </c>
      <c r="X120" s="5">
        <f t="shared" si="38"/>
        <v>8.913084775</v>
      </c>
      <c r="Y120" s="5">
        <v>45.6</v>
      </c>
      <c r="AA120" s="5">
        <f t="shared" si="39"/>
        <v>0</v>
      </c>
      <c r="AB120" s="5">
        <f t="shared" si="54"/>
        <v>0</v>
      </c>
      <c r="AC120" s="5">
        <f t="shared" si="40"/>
        <v>8.913084775</v>
      </c>
      <c r="AD120" s="5">
        <f t="shared" si="25"/>
        <v>45.6</v>
      </c>
      <c r="AG120" s="5">
        <f t="shared" si="41"/>
        <v>0</v>
      </c>
      <c r="AJ120" s="5">
        <f t="shared" si="42"/>
        <v>0</v>
      </c>
      <c r="AM120" s="5">
        <f t="shared" si="43"/>
        <v>38</v>
      </c>
      <c r="AN120" s="5">
        <f t="shared" si="44"/>
        <v>8.913084775</v>
      </c>
      <c r="AO120" s="5">
        <v>45.6</v>
      </c>
      <c r="AQ120" s="5">
        <f t="shared" si="51"/>
        <v>45.6</v>
      </c>
      <c r="AR120" s="5">
        <f t="shared" si="28"/>
        <v>786.02</v>
      </c>
      <c r="AS120" s="1">
        <f t="shared" si="29"/>
        <v>0.9419862090023154</v>
      </c>
      <c r="AT120" s="1">
        <f t="shared" si="30"/>
        <v>0.05801379099768454</v>
      </c>
      <c r="AV120" s="5">
        <f t="shared" si="52"/>
        <v>786.02</v>
      </c>
      <c r="AW120" s="1">
        <f t="shared" si="45"/>
        <v>0.9419862090023154</v>
      </c>
      <c r="AX120" s="1">
        <f t="shared" si="46"/>
        <v>0.05801379099768454</v>
      </c>
    </row>
    <row r="121" spans="1:50" ht="12.75">
      <c r="A121" s="4">
        <v>1447</v>
      </c>
      <c r="B121" s="3">
        <v>12</v>
      </c>
      <c r="D121" s="5">
        <f t="shared" si="33"/>
        <v>0</v>
      </c>
      <c r="E121" s="5">
        <v>0</v>
      </c>
      <c r="G121" s="5">
        <f t="shared" si="34"/>
        <v>0</v>
      </c>
      <c r="H121" s="5">
        <v>0</v>
      </c>
      <c r="I121" s="5">
        <f t="shared" si="35"/>
        <v>0</v>
      </c>
      <c r="J121" s="5">
        <f t="shared" si="23"/>
        <v>0</v>
      </c>
      <c r="M121" s="5">
        <f t="shared" si="50"/>
        <v>0</v>
      </c>
      <c r="P121" s="5">
        <f t="shared" si="49"/>
        <v>0</v>
      </c>
      <c r="S121" s="5">
        <f t="shared" si="36"/>
        <v>0</v>
      </c>
      <c r="T121" s="5">
        <f t="shared" si="37"/>
        <v>0</v>
      </c>
      <c r="W121" s="5">
        <v>88</v>
      </c>
      <c r="X121" s="5">
        <f t="shared" si="38"/>
        <v>20.640827899999998</v>
      </c>
      <c r="Y121" s="5">
        <v>158.33</v>
      </c>
      <c r="AA121" s="5">
        <f t="shared" si="39"/>
        <v>0</v>
      </c>
      <c r="AB121" s="5">
        <f t="shared" si="54"/>
        <v>0</v>
      </c>
      <c r="AC121" s="5">
        <f t="shared" si="40"/>
        <v>20.640827899999998</v>
      </c>
      <c r="AD121" s="5">
        <f t="shared" si="25"/>
        <v>158.33</v>
      </c>
      <c r="AG121" s="5">
        <f t="shared" si="41"/>
        <v>0</v>
      </c>
      <c r="AJ121" s="5">
        <f t="shared" si="42"/>
        <v>0</v>
      </c>
      <c r="AM121" s="5">
        <f t="shared" si="43"/>
        <v>88</v>
      </c>
      <c r="AN121" s="5">
        <f t="shared" si="44"/>
        <v>20.640827899999998</v>
      </c>
      <c r="AO121" s="5">
        <v>158.33</v>
      </c>
      <c r="AQ121" s="5">
        <f t="shared" si="51"/>
        <v>158.33</v>
      </c>
      <c r="AR121" s="5">
        <f t="shared" si="28"/>
        <v>158.33</v>
      </c>
      <c r="AS121" s="1">
        <f t="shared" si="29"/>
        <v>0</v>
      </c>
      <c r="AT121" s="1">
        <f t="shared" si="30"/>
        <v>1</v>
      </c>
      <c r="AV121" s="5">
        <f t="shared" si="52"/>
        <v>158.33</v>
      </c>
      <c r="AW121" s="1">
        <f t="shared" si="45"/>
        <v>0</v>
      </c>
      <c r="AX121" s="1">
        <f t="shared" si="46"/>
        <v>1</v>
      </c>
    </row>
    <row r="122" spans="1:50" ht="12.75">
      <c r="A122" s="4">
        <v>1448</v>
      </c>
      <c r="B122" s="3">
        <v>12</v>
      </c>
      <c r="D122" s="5">
        <f t="shared" si="33"/>
        <v>0</v>
      </c>
      <c r="E122" s="5">
        <v>0</v>
      </c>
      <c r="G122" s="5">
        <f t="shared" si="34"/>
        <v>0</v>
      </c>
      <c r="H122" s="5">
        <v>0</v>
      </c>
      <c r="I122" s="5">
        <f t="shared" si="35"/>
        <v>0</v>
      </c>
      <c r="J122" s="5">
        <f t="shared" si="23"/>
        <v>0</v>
      </c>
      <c r="M122" s="5">
        <f t="shared" si="50"/>
        <v>0</v>
      </c>
      <c r="P122" s="5">
        <f t="shared" si="49"/>
        <v>0</v>
      </c>
      <c r="S122" s="5">
        <f t="shared" si="36"/>
        <v>0</v>
      </c>
      <c r="T122" s="5">
        <f t="shared" si="37"/>
        <v>0</v>
      </c>
      <c r="W122" s="5">
        <v>0</v>
      </c>
      <c r="X122" s="5">
        <f t="shared" si="38"/>
        <v>0</v>
      </c>
      <c r="Y122" s="5">
        <v>0</v>
      </c>
      <c r="AA122" s="5">
        <f t="shared" si="39"/>
        <v>0</v>
      </c>
      <c r="AB122" s="5">
        <v>0</v>
      </c>
      <c r="AC122" s="5">
        <f t="shared" si="40"/>
        <v>0</v>
      </c>
      <c r="AD122" s="5">
        <f t="shared" si="25"/>
        <v>0</v>
      </c>
      <c r="AG122" s="5">
        <f t="shared" si="41"/>
        <v>0</v>
      </c>
      <c r="AJ122" s="5">
        <f t="shared" si="42"/>
        <v>0</v>
      </c>
      <c r="AM122" s="5">
        <f t="shared" si="43"/>
        <v>0</v>
      </c>
      <c r="AN122" s="5">
        <f t="shared" si="44"/>
        <v>0</v>
      </c>
      <c r="AO122" s="5">
        <v>0</v>
      </c>
      <c r="AQ122" s="5">
        <f t="shared" si="51"/>
        <v>0</v>
      </c>
      <c r="AR122" s="5">
        <f t="shared" si="28"/>
        <v>0</v>
      </c>
      <c r="AS122" s="1" t="e">
        <f t="shared" si="29"/>
        <v>#DIV/0!</v>
      </c>
      <c r="AT122" s="1" t="e">
        <f t="shared" si="30"/>
        <v>#DIV/0!</v>
      </c>
      <c r="AV122" s="5">
        <f t="shared" si="52"/>
        <v>0</v>
      </c>
      <c r="AW122" s="1">
        <v>0</v>
      </c>
      <c r="AX122" s="1">
        <v>0</v>
      </c>
    </row>
    <row r="123" spans="1:50" ht="12.75">
      <c r="A123" s="4">
        <v>1449</v>
      </c>
      <c r="B123" s="3">
        <v>12</v>
      </c>
      <c r="D123" s="5">
        <f t="shared" si="33"/>
        <v>0</v>
      </c>
      <c r="E123" s="5">
        <v>0</v>
      </c>
      <c r="G123" s="5">
        <f t="shared" si="34"/>
        <v>0</v>
      </c>
      <c r="H123" s="5">
        <v>0</v>
      </c>
      <c r="I123" s="5">
        <f t="shared" si="35"/>
        <v>0</v>
      </c>
      <c r="J123" s="5">
        <f t="shared" si="23"/>
        <v>0</v>
      </c>
      <c r="M123" s="5">
        <f t="shared" si="50"/>
        <v>0</v>
      </c>
      <c r="P123" s="5">
        <f t="shared" si="49"/>
        <v>0</v>
      </c>
      <c r="S123" s="5">
        <f t="shared" si="36"/>
        <v>0</v>
      </c>
      <c r="T123" s="5">
        <f t="shared" si="37"/>
        <v>0</v>
      </c>
      <c r="W123" s="5">
        <v>0</v>
      </c>
      <c r="X123" s="5">
        <f t="shared" si="38"/>
        <v>0</v>
      </c>
      <c r="Y123" s="5">
        <v>0</v>
      </c>
      <c r="AA123" s="5">
        <f t="shared" si="39"/>
        <v>0</v>
      </c>
      <c r="AB123" s="5">
        <v>0</v>
      </c>
      <c r="AC123" s="5">
        <f t="shared" si="40"/>
        <v>0</v>
      </c>
      <c r="AD123" s="5">
        <f t="shared" si="25"/>
        <v>0</v>
      </c>
      <c r="AG123" s="5">
        <f t="shared" si="41"/>
        <v>0</v>
      </c>
      <c r="AJ123" s="5">
        <f t="shared" si="42"/>
        <v>0</v>
      </c>
      <c r="AM123" s="5">
        <f t="shared" si="43"/>
        <v>0</v>
      </c>
      <c r="AN123" s="5">
        <f t="shared" si="44"/>
        <v>0</v>
      </c>
      <c r="AO123" s="5">
        <v>0</v>
      </c>
      <c r="AQ123" s="5">
        <f t="shared" si="51"/>
        <v>0</v>
      </c>
      <c r="AR123" s="5">
        <f t="shared" si="28"/>
        <v>0</v>
      </c>
      <c r="AS123" s="1" t="e">
        <f t="shared" si="29"/>
        <v>#DIV/0!</v>
      </c>
      <c r="AT123" s="1" t="e">
        <f t="shared" si="30"/>
        <v>#DIV/0!</v>
      </c>
      <c r="AV123" s="5">
        <f t="shared" si="52"/>
        <v>0</v>
      </c>
      <c r="AW123" s="1">
        <v>0</v>
      </c>
      <c r="AX123" s="1">
        <v>0</v>
      </c>
    </row>
    <row r="124" spans="1:50" ht="12.75">
      <c r="A124" s="4">
        <v>1450</v>
      </c>
      <c r="B124" s="3">
        <v>12</v>
      </c>
      <c r="D124" s="5">
        <f t="shared" si="33"/>
        <v>0</v>
      </c>
      <c r="E124" s="5">
        <v>0</v>
      </c>
      <c r="G124" s="5">
        <f t="shared" si="34"/>
        <v>0</v>
      </c>
      <c r="H124" s="5">
        <v>0</v>
      </c>
      <c r="I124" s="5">
        <f t="shared" si="35"/>
        <v>0</v>
      </c>
      <c r="J124" s="5">
        <f t="shared" si="23"/>
        <v>0</v>
      </c>
      <c r="M124" s="5">
        <f t="shared" si="50"/>
        <v>0</v>
      </c>
      <c r="P124" s="5">
        <f t="shared" si="49"/>
        <v>0</v>
      </c>
      <c r="S124" s="5">
        <f t="shared" si="36"/>
        <v>0</v>
      </c>
      <c r="T124" s="5">
        <f t="shared" si="37"/>
        <v>0</v>
      </c>
      <c r="W124" s="5">
        <v>0</v>
      </c>
      <c r="X124" s="5">
        <f t="shared" si="38"/>
        <v>0</v>
      </c>
      <c r="Y124" s="5">
        <v>0</v>
      </c>
      <c r="AA124" s="5">
        <f t="shared" si="39"/>
        <v>0</v>
      </c>
      <c r="AB124" s="5">
        <v>0</v>
      </c>
      <c r="AC124" s="5">
        <f t="shared" si="40"/>
        <v>0</v>
      </c>
      <c r="AD124" s="5">
        <f t="shared" si="25"/>
        <v>0</v>
      </c>
      <c r="AG124" s="5">
        <f t="shared" si="41"/>
        <v>0</v>
      </c>
      <c r="AJ124" s="5">
        <f t="shared" si="42"/>
        <v>0</v>
      </c>
      <c r="AM124" s="5">
        <f t="shared" si="43"/>
        <v>0</v>
      </c>
      <c r="AN124" s="5">
        <f t="shared" si="44"/>
        <v>0</v>
      </c>
      <c r="AO124" s="5">
        <v>0</v>
      </c>
      <c r="AQ124" s="5">
        <f t="shared" si="51"/>
        <v>0</v>
      </c>
      <c r="AR124" s="5">
        <f t="shared" si="28"/>
        <v>0</v>
      </c>
      <c r="AS124" s="1" t="e">
        <f t="shared" si="29"/>
        <v>#DIV/0!</v>
      </c>
      <c r="AT124" s="1" t="e">
        <f t="shared" si="30"/>
        <v>#DIV/0!</v>
      </c>
      <c r="AV124" s="5">
        <f t="shared" si="52"/>
        <v>0</v>
      </c>
      <c r="AW124" s="1">
        <v>0</v>
      </c>
      <c r="AX124" s="1">
        <v>0</v>
      </c>
    </row>
    <row r="125" spans="1:50" ht="12.75">
      <c r="A125" s="4">
        <v>1451</v>
      </c>
      <c r="B125" s="3">
        <v>12</v>
      </c>
      <c r="D125" s="5">
        <f t="shared" si="33"/>
        <v>0</v>
      </c>
      <c r="E125" s="5">
        <v>0</v>
      </c>
      <c r="G125" s="5">
        <f t="shared" si="34"/>
        <v>0</v>
      </c>
      <c r="H125" s="5">
        <v>0</v>
      </c>
      <c r="I125" s="5">
        <f t="shared" si="35"/>
        <v>0</v>
      </c>
      <c r="J125" s="5">
        <f t="shared" si="23"/>
        <v>0</v>
      </c>
      <c r="M125" s="5">
        <f t="shared" si="50"/>
        <v>0</v>
      </c>
      <c r="P125" s="5">
        <f t="shared" si="49"/>
        <v>0</v>
      </c>
      <c r="S125" s="5">
        <f t="shared" si="36"/>
        <v>0</v>
      </c>
      <c r="T125" s="5">
        <f t="shared" si="37"/>
        <v>0</v>
      </c>
      <c r="W125" s="5">
        <v>0</v>
      </c>
      <c r="X125" s="5">
        <f t="shared" si="38"/>
        <v>0</v>
      </c>
      <c r="Y125" s="5">
        <v>0</v>
      </c>
      <c r="AA125" s="5">
        <f t="shared" si="39"/>
        <v>0</v>
      </c>
      <c r="AB125" s="5">
        <v>0</v>
      </c>
      <c r="AC125" s="5">
        <f t="shared" si="40"/>
        <v>0</v>
      </c>
      <c r="AD125" s="5">
        <f t="shared" si="25"/>
        <v>0</v>
      </c>
      <c r="AG125" s="5">
        <f t="shared" si="41"/>
        <v>0</v>
      </c>
      <c r="AJ125" s="5">
        <f t="shared" si="42"/>
        <v>0</v>
      </c>
      <c r="AM125" s="5">
        <f t="shared" si="43"/>
        <v>0</v>
      </c>
      <c r="AN125" s="5">
        <f t="shared" si="44"/>
        <v>0</v>
      </c>
      <c r="AO125" s="5">
        <v>0</v>
      </c>
      <c r="AQ125" s="5">
        <f t="shared" si="51"/>
        <v>0</v>
      </c>
      <c r="AR125" s="5">
        <f t="shared" si="28"/>
        <v>0</v>
      </c>
      <c r="AS125" s="1" t="e">
        <f t="shared" si="29"/>
        <v>#DIV/0!</v>
      </c>
      <c r="AT125" s="1" t="e">
        <f t="shared" si="30"/>
        <v>#DIV/0!</v>
      </c>
      <c r="AV125" s="5">
        <f t="shared" si="52"/>
        <v>0</v>
      </c>
      <c r="AW125" s="1">
        <v>0</v>
      </c>
      <c r="AX125" s="1">
        <v>0</v>
      </c>
    </row>
    <row r="126" spans="1:50" ht="12.75">
      <c r="A126" s="4">
        <v>1452</v>
      </c>
      <c r="B126" s="3">
        <v>12</v>
      </c>
      <c r="D126" s="5">
        <f aca="true" t="shared" si="55" ref="D126:D157">C126*0.2447529</f>
        <v>0</v>
      </c>
      <c r="E126" s="5">
        <v>0</v>
      </c>
      <c r="G126" s="5">
        <f aca="true" t="shared" si="56" ref="G126:G157">F126*0.2447529</f>
        <v>0</v>
      </c>
      <c r="H126" s="5">
        <v>0</v>
      </c>
      <c r="I126" s="5">
        <f aca="true" t="shared" si="57" ref="I126:I157">D126+G126</f>
        <v>0</v>
      </c>
      <c r="J126" s="5">
        <f t="shared" si="23"/>
        <v>0</v>
      </c>
      <c r="M126" s="5">
        <f t="shared" si="50"/>
        <v>0</v>
      </c>
      <c r="P126" s="5">
        <f t="shared" si="49"/>
        <v>0</v>
      </c>
      <c r="S126" s="5">
        <f aca="true" t="shared" si="58" ref="S126:S157">C126+F126+L126+O126</f>
        <v>0</v>
      </c>
      <c r="T126" s="5">
        <f aca="true" t="shared" si="59" ref="T126:T157">S126*0.2447529</f>
        <v>0</v>
      </c>
      <c r="W126" s="5">
        <v>0</v>
      </c>
      <c r="X126" s="5">
        <f aca="true" t="shared" si="60" ref="X126:X157">W126*0.2447529*(23/24)</f>
        <v>0</v>
      </c>
      <c r="Y126" s="5">
        <v>0</v>
      </c>
      <c r="AA126" s="5">
        <f aca="true" t="shared" si="61" ref="AA126:AA157">Z126*0.2447529*(23/24)</f>
        <v>0</v>
      </c>
      <c r="AB126" s="5">
        <v>0</v>
      </c>
      <c r="AC126" s="5">
        <f aca="true" t="shared" si="62" ref="AC126:AC157">X126+AA126</f>
        <v>0</v>
      </c>
      <c r="AD126" s="5">
        <f t="shared" si="25"/>
        <v>0</v>
      </c>
      <c r="AG126" s="5">
        <f aca="true" t="shared" si="63" ref="AG126:AG157">AF126*0.2447529*(23/24)</f>
        <v>0</v>
      </c>
      <c r="AJ126" s="5">
        <f aca="true" t="shared" si="64" ref="AJ126:AJ157">AI126*0.2447529*(23/24)</f>
        <v>0</v>
      </c>
      <c r="AM126" s="5">
        <f aca="true" t="shared" si="65" ref="AM126:AM157">W126+Z126+AF126+AI126</f>
        <v>0</v>
      </c>
      <c r="AN126" s="5">
        <f aca="true" t="shared" si="66" ref="AN126:AN157">AM126*0.2447529*(23/24)</f>
        <v>0</v>
      </c>
      <c r="AO126" s="5">
        <v>0</v>
      </c>
      <c r="AQ126" s="5">
        <f t="shared" si="51"/>
        <v>0</v>
      </c>
      <c r="AR126" s="5">
        <f t="shared" si="28"/>
        <v>0</v>
      </c>
      <c r="AS126" s="1" t="e">
        <f t="shared" si="29"/>
        <v>#DIV/0!</v>
      </c>
      <c r="AT126" s="1" t="e">
        <f t="shared" si="30"/>
        <v>#DIV/0!</v>
      </c>
      <c r="AV126" s="5">
        <f t="shared" si="52"/>
        <v>0</v>
      </c>
      <c r="AW126" s="1">
        <v>0</v>
      </c>
      <c r="AX126" s="1">
        <v>0</v>
      </c>
    </row>
    <row r="127" spans="1:50" ht="12.75">
      <c r="A127" s="4">
        <v>1453</v>
      </c>
      <c r="B127" s="3">
        <v>12</v>
      </c>
      <c r="D127" s="5">
        <f t="shared" si="55"/>
        <v>0</v>
      </c>
      <c r="E127" s="5">
        <v>0</v>
      </c>
      <c r="G127" s="5">
        <f t="shared" si="56"/>
        <v>0</v>
      </c>
      <c r="H127" s="5">
        <v>0</v>
      </c>
      <c r="I127" s="5">
        <f t="shared" si="57"/>
        <v>0</v>
      </c>
      <c r="J127" s="5">
        <f t="shared" si="23"/>
        <v>0</v>
      </c>
      <c r="M127" s="5">
        <f t="shared" si="50"/>
        <v>0</v>
      </c>
      <c r="P127" s="5">
        <f t="shared" si="49"/>
        <v>0</v>
      </c>
      <c r="S127" s="5">
        <f t="shared" si="58"/>
        <v>0</v>
      </c>
      <c r="T127" s="5">
        <f t="shared" si="59"/>
        <v>0</v>
      </c>
      <c r="W127" s="5">
        <v>0</v>
      </c>
      <c r="X127" s="5">
        <f t="shared" si="60"/>
        <v>0</v>
      </c>
      <c r="Y127" s="5">
        <v>0</v>
      </c>
      <c r="AA127" s="5">
        <f t="shared" si="61"/>
        <v>0</v>
      </c>
      <c r="AB127" s="5">
        <v>0</v>
      </c>
      <c r="AC127" s="5">
        <f t="shared" si="62"/>
        <v>0</v>
      </c>
      <c r="AD127" s="5">
        <f t="shared" si="25"/>
        <v>0</v>
      </c>
      <c r="AG127" s="5">
        <f t="shared" si="63"/>
        <v>0</v>
      </c>
      <c r="AJ127" s="5">
        <f t="shared" si="64"/>
        <v>0</v>
      </c>
      <c r="AM127" s="5">
        <f t="shared" si="65"/>
        <v>0</v>
      </c>
      <c r="AN127" s="5">
        <f t="shared" si="66"/>
        <v>0</v>
      </c>
      <c r="AO127" s="5">
        <v>0</v>
      </c>
      <c r="AQ127" s="5">
        <f t="shared" si="51"/>
        <v>0</v>
      </c>
      <c r="AR127" s="5">
        <f t="shared" si="28"/>
        <v>0</v>
      </c>
      <c r="AS127" s="1" t="e">
        <f t="shared" si="29"/>
        <v>#DIV/0!</v>
      </c>
      <c r="AT127" s="1" t="e">
        <f t="shared" si="30"/>
        <v>#DIV/0!</v>
      </c>
      <c r="AV127" s="5">
        <f t="shared" si="52"/>
        <v>0</v>
      </c>
      <c r="AW127" s="1">
        <v>0</v>
      </c>
      <c r="AX127" s="1">
        <v>0</v>
      </c>
    </row>
    <row r="128" spans="1:50" ht="12.75">
      <c r="A128" s="4">
        <v>1454</v>
      </c>
      <c r="B128" s="3">
        <v>12</v>
      </c>
      <c r="C128" s="5">
        <v>3309.27</v>
      </c>
      <c r="D128" s="5">
        <f t="shared" si="55"/>
        <v>809.953429383</v>
      </c>
      <c r="E128" s="5">
        <v>49639.08</v>
      </c>
      <c r="F128" s="5">
        <v>1238.45</v>
      </c>
      <c r="G128" s="5">
        <f t="shared" si="56"/>
        <v>303.114229005</v>
      </c>
      <c r="H128" s="5">
        <v>18576.81</v>
      </c>
      <c r="I128" s="5">
        <f t="shared" si="57"/>
        <v>1113.067658388</v>
      </c>
      <c r="J128" s="5">
        <f t="shared" si="23"/>
        <v>68215.89</v>
      </c>
      <c r="L128" s="5">
        <v>399.04</v>
      </c>
      <c r="M128" s="5">
        <f t="shared" si="50"/>
        <v>97.666197216</v>
      </c>
      <c r="N128" s="5">
        <v>5985.54</v>
      </c>
      <c r="O128" s="5">
        <v>2126.15</v>
      </c>
      <c r="P128" s="5">
        <f t="shared" si="49"/>
        <v>520.381378335</v>
      </c>
      <c r="Q128" s="5">
        <v>31892.25</v>
      </c>
      <c r="S128" s="5">
        <f t="shared" si="58"/>
        <v>7072.91</v>
      </c>
      <c r="T128" s="5">
        <f t="shared" si="59"/>
        <v>1731.1152339389998</v>
      </c>
      <c r="U128" s="5">
        <v>106093.68</v>
      </c>
      <c r="W128" s="5">
        <v>321.1</v>
      </c>
      <c r="X128" s="5">
        <f t="shared" si="60"/>
        <v>75.31556634875001</v>
      </c>
      <c r="Y128" s="5">
        <v>406.93</v>
      </c>
      <c r="AA128" s="5">
        <f t="shared" si="61"/>
        <v>0</v>
      </c>
      <c r="AB128" s="5">
        <f>(AA128/AN128)*AO128</f>
        <v>0</v>
      </c>
      <c r="AC128" s="5">
        <f t="shared" si="62"/>
        <v>75.31556634875001</v>
      </c>
      <c r="AD128" s="5">
        <f t="shared" si="25"/>
        <v>406.93</v>
      </c>
      <c r="AF128" s="5">
        <v>32.8</v>
      </c>
      <c r="AG128" s="5">
        <f t="shared" si="63"/>
        <v>7.693399489999999</v>
      </c>
      <c r="AH128" s="5">
        <v>44.06</v>
      </c>
      <c r="AI128" s="5">
        <v>551.1</v>
      </c>
      <c r="AJ128" s="5">
        <f t="shared" si="64"/>
        <v>129.26318472375002</v>
      </c>
      <c r="AK128" s="5">
        <v>666.15</v>
      </c>
      <c r="AM128" s="5">
        <f t="shared" si="65"/>
        <v>905</v>
      </c>
      <c r="AN128" s="5">
        <f t="shared" si="66"/>
        <v>212.2721505625</v>
      </c>
      <c r="AO128" s="5">
        <v>1117.14</v>
      </c>
      <c r="AQ128" s="5">
        <f t="shared" si="51"/>
        <v>1117.1399999999999</v>
      </c>
      <c r="AR128" s="5">
        <f t="shared" si="28"/>
        <v>68622.81999999999</v>
      </c>
      <c r="AS128" s="1">
        <f t="shared" si="29"/>
        <v>0.9940700484182959</v>
      </c>
      <c r="AT128" s="1">
        <f t="shared" si="30"/>
        <v>0.005929951581704162</v>
      </c>
      <c r="AV128" s="5">
        <f t="shared" si="52"/>
        <v>107210.81999999999</v>
      </c>
      <c r="AW128" s="1">
        <f aca="true" t="shared" si="67" ref="AW128:AW136">U128/AV128</f>
        <v>0.989579969633662</v>
      </c>
      <c r="AX128" s="1">
        <f aca="true" t="shared" si="68" ref="AX128:AX136">AO128/AV128</f>
        <v>0.010420030366338026</v>
      </c>
    </row>
    <row r="129" spans="1:50" ht="12.75">
      <c r="A129" s="4">
        <v>1455</v>
      </c>
      <c r="B129" s="3">
        <v>12</v>
      </c>
      <c r="C129" s="5">
        <v>3277.14</v>
      </c>
      <c r="D129" s="5">
        <f t="shared" si="55"/>
        <v>802.0895187059999</v>
      </c>
      <c r="E129" s="5">
        <v>49157.09</v>
      </c>
      <c r="F129" s="5">
        <v>4045.79</v>
      </c>
      <c r="G129" s="5">
        <f t="shared" si="56"/>
        <v>990.218835291</v>
      </c>
      <c r="H129" s="5">
        <v>60686.86</v>
      </c>
      <c r="I129" s="5">
        <f t="shared" si="57"/>
        <v>1792.3083539969998</v>
      </c>
      <c r="J129" s="5">
        <f t="shared" si="23"/>
        <v>109843.95</v>
      </c>
      <c r="L129" s="5">
        <v>799.78</v>
      </c>
      <c r="M129" s="5">
        <f t="shared" si="50"/>
        <v>195.748474362</v>
      </c>
      <c r="N129" s="5">
        <v>11996.63</v>
      </c>
      <c r="O129" s="5">
        <v>1704.95</v>
      </c>
      <c r="P129" s="5">
        <f t="shared" si="49"/>
        <v>417.291456855</v>
      </c>
      <c r="Q129" s="5">
        <v>25574.2</v>
      </c>
      <c r="S129" s="5">
        <f t="shared" si="58"/>
        <v>9827.66</v>
      </c>
      <c r="T129" s="5">
        <f t="shared" si="59"/>
        <v>2405.348285214</v>
      </c>
      <c r="U129" s="5">
        <v>147414.78</v>
      </c>
      <c r="W129" s="5">
        <v>812.2</v>
      </c>
      <c r="X129" s="5">
        <f t="shared" si="60"/>
        <v>190.5054593225</v>
      </c>
      <c r="Y129" s="5">
        <v>1012.97</v>
      </c>
      <c r="Z129" s="5">
        <v>1037.1</v>
      </c>
      <c r="AA129" s="5">
        <f t="shared" si="61"/>
        <v>243.25684789874998</v>
      </c>
      <c r="AB129" s="5">
        <v>1336.35</v>
      </c>
      <c r="AC129" s="5">
        <f t="shared" si="62"/>
        <v>433.76230722125</v>
      </c>
      <c r="AD129" s="5">
        <f t="shared" si="25"/>
        <v>2349.3199999999997</v>
      </c>
      <c r="AF129" s="5">
        <v>166.2</v>
      </c>
      <c r="AG129" s="5">
        <f t="shared" si="63"/>
        <v>38.9830181475</v>
      </c>
      <c r="AH129" s="5">
        <v>223.17</v>
      </c>
      <c r="AI129" s="5">
        <v>588.5</v>
      </c>
      <c r="AJ129" s="5">
        <f t="shared" si="64"/>
        <v>138.03553658125</v>
      </c>
      <c r="AK129" s="5">
        <v>711.95</v>
      </c>
      <c r="AM129" s="5">
        <f t="shared" si="65"/>
        <v>2604</v>
      </c>
      <c r="AN129" s="5">
        <f t="shared" si="66"/>
        <v>610.78086195</v>
      </c>
      <c r="AO129" s="5">
        <v>3284.44</v>
      </c>
      <c r="AQ129" s="5">
        <f t="shared" si="51"/>
        <v>3284.4399999999996</v>
      </c>
      <c r="AR129" s="5">
        <f t="shared" si="28"/>
        <v>112193.26999999999</v>
      </c>
      <c r="AS129" s="1">
        <f t="shared" si="29"/>
        <v>0.9790600630501277</v>
      </c>
      <c r="AT129" s="1">
        <f t="shared" si="30"/>
        <v>0.020939936949872305</v>
      </c>
      <c r="AV129" s="5">
        <f t="shared" si="52"/>
        <v>150699.22</v>
      </c>
      <c r="AW129" s="1">
        <f t="shared" si="67"/>
        <v>0.9782053284681897</v>
      </c>
      <c r="AX129" s="1">
        <f t="shared" si="68"/>
        <v>0.021794671531810184</v>
      </c>
    </row>
    <row r="130" spans="1:50" ht="12.75">
      <c r="A130" s="4">
        <v>1456</v>
      </c>
      <c r="B130" s="3">
        <v>12</v>
      </c>
      <c r="C130" s="5">
        <v>1049.78</v>
      </c>
      <c r="D130" s="5">
        <f t="shared" si="55"/>
        <v>256.936699362</v>
      </c>
      <c r="E130" s="5">
        <v>15746.67</v>
      </c>
      <c r="F130" s="5">
        <v>1113.85</v>
      </c>
      <c r="G130" s="5">
        <f t="shared" si="56"/>
        <v>272.61801766499997</v>
      </c>
      <c r="H130" s="5">
        <v>16707.75</v>
      </c>
      <c r="I130" s="5">
        <f t="shared" si="57"/>
        <v>529.5547170269999</v>
      </c>
      <c r="J130" s="5">
        <f t="shared" si="23"/>
        <v>32454.42</v>
      </c>
      <c r="L130" s="5">
        <v>0</v>
      </c>
      <c r="M130" s="5">
        <f t="shared" si="50"/>
        <v>0</v>
      </c>
      <c r="O130" s="5">
        <v>553.19</v>
      </c>
      <c r="P130" s="5">
        <f t="shared" si="49"/>
        <v>135.39485675100002</v>
      </c>
      <c r="Q130" s="5">
        <v>8297.8</v>
      </c>
      <c r="S130" s="5">
        <f t="shared" si="58"/>
        <v>2716.82</v>
      </c>
      <c r="T130" s="5">
        <f t="shared" si="59"/>
        <v>664.9495737780001</v>
      </c>
      <c r="U130" s="5">
        <v>40752.22</v>
      </c>
      <c r="W130" s="5">
        <v>797.9</v>
      </c>
      <c r="X130" s="5">
        <f t="shared" si="60"/>
        <v>187.15132478875</v>
      </c>
      <c r="Y130" s="5">
        <v>988.81</v>
      </c>
      <c r="Z130" s="5">
        <v>238.9</v>
      </c>
      <c r="AA130" s="5">
        <f t="shared" si="61"/>
        <v>56.035156651250006</v>
      </c>
      <c r="AB130" s="5">
        <v>311.75</v>
      </c>
      <c r="AC130" s="5">
        <f t="shared" si="62"/>
        <v>243.18648144000002</v>
      </c>
      <c r="AD130" s="5">
        <f t="shared" si="25"/>
        <v>1300.56</v>
      </c>
      <c r="AF130" s="5">
        <v>0</v>
      </c>
      <c r="AG130" s="5">
        <f t="shared" si="63"/>
        <v>0</v>
      </c>
      <c r="AI130" s="5">
        <v>33.2</v>
      </c>
      <c r="AJ130" s="5">
        <f t="shared" si="64"/>
        <v>7.787221435000001</v>
      </c>
      <c r="AK130" s="5">
        <v>46.53</v>
      </c>
      <c r="AM130" s="5">
        <f t="shared" si="65"/>
        <v>1070</v>
      </c>
      <c r="AN130" s="5">
        <f t="shared" si="66"/>
        <v>250.97370287500001</v>
      </c>
      <c r="AO130" s="5">
        <v>1347.09</v>
      </c>
      <c r="AQ130" s="5">
        <f t="shared" si="51"/>
        <v>1347.09</v>
      </c>
      <c r="AR130" s="5">
        <f t="shared" si="28"/>
        <v>33754.979999999996</v>
      </c>
      <c r="AS130" s="1">
        <f t="shared" si="29"/>
        <v>0.9614705741197299</v>
      </c>
      <c r="AT130" s="1">
        <f t="shared" si="30"/>
        <v>0.03852942588027011</v>
      </c>
      <c r="AV130" s="5">
        <f t="shared" si="52"/>
        <v>42099.31</v>
      </c>
      <c r="AW130" s="1">
        <f t="shared" si="67"/>
        <v>0.968002088395273</v>
      </c>
      <c r="AX130" s="1">
        <f t="shared" si="68"/>
        <v>0.031997911604727015</v>
      </c>
    </row>
    <row r="131" spans="1:50" ht="12.75">
      <c r="A131" s="4">
        <v>1457</v>
      </c>
      <c r="B131" s="3">
        <v>12</v>
      </c>
      <c r="C131" s="5">
        <v>1079.78</v>
      </c>
      <c r="D131" s="5">
        <f t="shared" si="55"/>
        <v>264.279286362</v>
      </c>
      <c r="E131" s="5">
        <v>16196.72</v>
      </c>
      <c r="G131" s="5">
        <f t="shared" si="56"/>
        <v>0</v>
      </c>
      <c r="H131" s="5">
        <f>(G131/T131)*U131</f>
        <v>0</v>
      </c>
      <c r="I131" s="5">
        <f t="shared" si="57"/>
        <v>264.279286362</v>
      </c>
      <c r="J131" s="5">
        <f t="shared" si="23"/>
        <v>16196.72</v>
      </c>
      <c r="M131" s="5">
        <f t="shared" si="50"/>
        <v>0</v>
      </c>
      <c r="P131" s="5">
        <f aca="true" t="shared" si="69" ref="P131:P162">O131*0.2447529</f>
        <v>0</v>
      </c>
      <c r="S131" s="5">
        <f t="shared" si="58"/>
        <v>1079.78</v>
      </c>
      <c r="T131" s="5">
        <f t="shared" si="59"/>
        <v>264.279286362</v>
      </c>
      <c r="U131" s="5">
        <v>16196.72</v>
      </c>
      <c r="W131" s="5">
        <v>32</v>
      </c>
      <c r="X131" s="5">
        <f t="shared" si="60"/>
        <v>7.5057556000000005</v>
      </c>
      <c r="Y131" s="5">
        <v>69</v>
      </c>
      <c r="AA131" s="5">
        <f t="shared" si="61"/>
        <v>0</v>
      </c>
      <c r="AB131" s="5">
        <f>(AA131/AN131)*AO131</f>
        <v>0</v>
      </c>
      <c r="AC131" s="5">
        <f t="shared" si="62"/>
        <v>7.5057556000000005</v>
      </c>
      <c r="AD131" s="5">
        <f t="shared" si="25"/>
        <v>69</v>
      </c>
      <c r="AG131" s="5">
        <f t="shared" si="63"/>
        <v>0</v>
      </c>
      <c r="AJ131" s="5">
        <f t="shared" si="64"/>
        <v>0</v>
      </c>
      <c r="AM131" s="5">
        <f t="shared" si="65"/>
        <v>32</v>
      </c>
      <c r="AN131" s="5">
        <f t="shared" si="66"/>
        <v>7.5057556000000005</v>
      </c>
      <c r="AO131" s="5">
        <v>69</v>
      </c>
      <c r="AQ131" s="5">
        <f t="shared" si="51"/>
        <v>69</v>
      </c>
      <c r="AR131" s="5">
        <f t="shared" si="28"/>
        <v>16265.72</v>
      </c>
      <c r="AS131" s="1">
        <f t="shared" si="29"/>
        <v>0.995757949847901</v>
      </c>
      <c r="AT131" s="1">
        <f t="shared" si="30"/>
        <v>0.0042420501520990155</v>
      </c>
      <c r="AV131" s="5">
        <f t="shared" si="52"/>
        <v>16265.72</v>
      </c>
      <c r="AW131" s="1">
        <f t="shared" si="67"/>
        <v>0.995757949847901</v>
      </c>
      <c r="AX131" s="1">
        <f t="shared" si="68"/>
        <v>0.0042420501520990155</v>
      </c>
    </row>
    <row r="132" spans="1:50" ht="12.75">
      <c r="A132" s="4">
        <v>1458</v>
      </c>
      <c r="B132" s="3">
        <v>12</v>
      </c>
      <c r="C132" s="5">
        <v>992.88</v>
      </c>
      <c r="D132" s="5">
        <f t="shared" si="55"/>
        <v>243.010259352</v>
      </c>
      <c r="E132" s="5">
        <v>14893.16</v>
      </c>
      <c r="G132" s="5">
        <f t="shared" si="56"/>
        <v>0</v>
      </c>
      <c r="H132" s="5">
        <f>(G132/T132)*U132</f>
        <v>0</v>
      </c>
      <c r="I132" s="5">
        <f t="shared" si="57"/>
        <v>243.010259352</v>
      </c>
      <c r="J132" s="5">
        <f t="shared" si="23"/>
        <v>14893.16</v>
      </c>
      <c r="M132" s="5">
        <f aca="true" t="shared" si="70" ref="M132:M163">L132*0.2447529</f>
        <v>0</v>
      </c>
      <c r="P132" s="5">
        <f t="shared" si="69"/>
        <v>0</v>
      </c>
      <c r="S132" s="5">
        <f t="shared" si="58"/>
        <v>992.88</v>
      </c>
      <c r="T132" s="5">
        <f t="shared" si="59"/>
        <v>243.010259352</v>
      </c>
      <c r="U132" s="5">
        <v>14893.16</v>
      </c>
      <c r="W132" s="5">
        <v>255.6</v>
      </c>
      <c r="X132" s="5">
        <f t="shared" si="60"/>
        <v>59.952222855</v>
      </c>
      <c r="Y132" s="5">
        <v>606.26</v>
      </c>
      <c r="AA132" s="5">
        <f t="shared" si="61"/>
        <v>0</v>
      </c>
      <c r="AB132" s="5">
        <f>(AA132/AN132)*AO132</f>
        <v>0</v>
      </c>
      <c r="AC132" s="5">
        <f t="shared" si="62"/>
        <v>59.952222855</v>
      </c>
      <c r="AD132" s="5">
        <f t="shared" si="25"/>
        <v>606.26</v>
      </c>
      <c r="AG132" s="5">
        <f t="shared" si="63"/>
        <v>0</v>
      </c>
      <c r="AJ132" s="5">
        <f t="shared" si="64"/>
        <v>0</v>
      </c>
      <c r="AM132" s="5">
        <f t="shared" si="65"/>
        <v>255.6</v>
      </c>
      <c r="AN132" s="5">
        <f t="shared" si="66"/>
        <v>59.952222855</v>
      </c>
      <c r="AO132" s="5">
        <v>606.26</v>
      </c>
      <c r="AQ132" s="5">
        <f t="shared" si="51"/>
        <v>606.26</v>
      </c>
      <c r="AR132" s="5">
        <f t="shared" si="28"/>
        <v>15499.42</v>
      </c>
      <c r="AS132" s="1">
        <f t="shared" si="29"/>
        <v>0.9608849879543879</v>
      </c>
      <c r="AT132" s="1">
        <f t="shared" si="30"/>
        <v>0.039115012045612026</v>
      </c>
      <c r="AV132" s="5">
        <f t="shared" si="52"/>
        <v>15499.42</v>
      </c>
      <c r="AW132" s="1">
        <f t="shared" si="67"/>
        <v>0.9608849879543879</v>
      </c>
      <c r="AX132" s="1">
        <f t="shared" si="68"/>
        <v>0.039115012045612026</v>
      </c>
    </row>
    <row r="133" spans="1:50" ht="12.75">
      <c r="A133" s="4">
        <v>1459</v>
      </c>
      <c r="B133" s="3">
        <v>12</v>
      </c>
      <c r="C133" s="5">
        <v>69.94</v>
      </c>
      <c r="D133" s="5">
        <f t="shared" si="55"/>
        <v>17.118017826</v>
      </c>
      <c r="E133" s="5">
        <v>1049.08</v>
      </c>
      <c r="F133" s="5">
        <v>165.83</v>
      </c>
      <c r="G133" s="5">
        <f t="shared" si="56"/>
        <v>40.587373407</v>
      </c>
      <c r="H133" s="5">
        <v>2487.5</v>
      </c>
      <c r="I133" s="5">
        <f t="shared" si="57"/>
        <v>57.705391233</v>
      </c>
      <c r="J133" s="5">
        <f t="shared" si="23"/>
        <v>3536.58</v>
      </c>
      <c r="M133" s="5">
        <f t="shared" si="70"/>
        <v>0</v>
      </c>
      <c r="P133" s="5">
        <f t="shared" si="69"/>
        <v>0</v>
      </c>
      <c r="S133" s="5">
        <f t="shared" si="58"/>
        <v>235.77</v>
      </c>
      <c r="T133" s="5">
        <f t="shared" si="59"/>
        <v>57.705391233</v>
      </c>
      <c r="U133" s="5">
        <v>3536.58</v>
      </c>
      <c r="W133" s="5">
        <v>8.1</v>
      </c>
      <c r="X133" s="5">
        <f t="shared" si="60"/>
        <v>1.89989438625</v>
      </c>
      <c r="Y133" s="5">
        <v>19.2</v>
      </c>
      <c r="AA133" s="5">
        <f t="shared" si="61"/>
        <v>0</v>
      </c>
      <c r="AB133" s="5">
        <f>(AA133/AN133)*AO133</f>
        <v>0</v>
      </c>
      <c r="AC133" s="5">
        <f t="shared" si="62"/>
        <v>1.89989438625</v>
      </c>
      <c r="AD133" s="5">
        <f t="shared" si="25"/>
        <v>19.2</v>
      </c>
      <c r="AG133" s="5">
        <f t="shared" si="63"/>
        <v>0</v>
      </c>
      <c r="AJ133" s="5">
        <f t="shared" si="64"/>
        <v>0</v>
      </c>
      <c r="AM133" s="5">
        <f t="shared" si="65"/>
        <v>8.1</v>
      </c>
      <c r="AN133" s="5">
        <f t="shared" si="66"/>
        <v>1.89989438625</v>
      </c>
      <c r="AO133" s="5">
        <v>19.2</v>
      </c>
      <c r="AQ133" s="5">
        <f t="shared" si="51"/>
        <v>19.2</v>
      </c>
      <c r="AR133" s="5">
        <f t="shared" si="28"/>
        <v>3555.7799999999997</v>
      </c>
      <c r="AS133" s="1">
        <f t="shared" si="29"/>
        <v>0.9946003408534837</v>
      </c>
      <c r="AT133" s="1">
        <f t="shared" si="30"/>
        <v>0.0053996591465163765</v>
      </c>
      <c r="AV133" s="5">
        <f t="shared" si="52"/>
        <v>3555.7799999999997</v>
      </c>
      <c r="AW133" s="1">
        <f t="shared" si="67"/>
        <v>0.9946003408534837</v>
      </c>
      <c r="AX133" s="1">
        <f t="shared" si="68"/>
        <v>0.0053996591465163765</v>
      </c>
    </row>
    <row r="134" spans="1:50" ht="12.75">
      <c r="A134" s="4">
        <v>1460</v>
      </c>
      <c r="B134" s="3">
        <v>12</v>
      </c>
      <c r="C134" s="5">
        <v>92.39</v>
      </c>
      <c r="D134" s="5">
        <f t="shared" si="55"/>
        <v>22.612720431</v>
      </c>
      <c r="E134" s="5">
        <v>1385.91</v>
      </c>
      <c r="F134" s="5">
        <v>53.67</v>
      </c>
      <c r="G134" s="5">
        <f t="shared" si="56"/>
        <v>13.135888143</v>
      </c>
      <c r="H134" s="5">
        <v>805</v>
      </c>
      <c r="I134" s="5">
        <f t="shared" si="57"/>
        <v>35.748608574</v>
      </c>
      <c r="J134" s="5">
        <f t="shared" si="23"/>
        <v>2190.91</v>
      </c>
      <c r="M134" s="5">
        <f t="shared" si="70"/>
        <v>0</v>
      </c>
      <c r="P134" s="5">
        <f t="shared" si="69"/>
        <v>0</v>
      </c>
      <c r="S134" s="5">
        <f t="shared" si="58"/>
        <v>146.06</v>
      </c>
      <c r="T134" s="5">
        <f t="shared" si="59"/>
        <v>35.748608574</v>
      </c>
      <c r="U134" s="5">
        <v>2190.91</v>
      </c>
      <c r="W134" s="5">
        <v>0</v>
      </c>
      <c r="X134" s="5">
        <f t="shared" si="60"/>
        <v>0</v>
      </c>
      <c r="Y134" s="5">
        <v>0</v>
      </c>
      <c r="AA134" s="5">
        <f t="shared" si="61"/>
        <v>0</v>
      </c>
      <c r="AB134" s="5">
        <v>0</v>
      </c>
      <c r="AC134" s="5">
        <f t="shared" si="62"/>
        <v>0</v>
      </c>
      <c r="AD134" s="5">
        <f t="shared" si="25"/>
        <v>0</v>
      </c>
      <c r="AG134" s="5">
        <f t="shared" si="63"/>
        <v>0</v>
      </c>
      <c r="AJ134" s="5">
        <f t="shared" si="64"/>
        <v>0</v>
      </c>
      <c r="AM134" s="5">
        <f t="shared" si="65"/>
        <v>0</v>
      </c>
      <c r="AN134" s="5">
        <f t="shared" si="66"/>
        <v>0</v>
      </c>
      <c r="AO134" s="5">
        <v>0</v>
      </c>
      <c r="AQ134" s="5">
        <f t="shared" si="51"/>
        <v>0</v>
      </c>
      <c r="AR134" s="5">
        <f t="shared" si="28"/>
        <v>2190.91</v>
      </c>
      <c r="AS134" s="1">
        <f t="shared" si="29"/>
        <v>1</v>
      </c>
      <c r="AT134" s="1">
        <f t="shared" si="30"/>
        <v>0</v>
      </c>
      <c r="AV134" s="5">
        <f t="shared" si="52"/>
        <v>2190.91</v>
      </c>
      <c r="AW134" s="1">
        <f t="shared" si="67"/>
        <v>1</v>
      </c>
      <c r="AX134" s="1">
        <f t="shared" si="68"/>
        <v>0</v>
      </c>
    </row>
    <row r="135" spans="1:50" ht="12.75">
      <c r="A135" s="4">
        <v>1461</v>
      </c>
      <c r="B135" s="3">
        <v>12</v>
      </c>
      <c r="C135" s="5">
        <v>92.39</v>
      </c>
      <c r="D135" s="5">
        <f t="shared" si="55"/>
        <v>22.612720431</v>
      </c>
      <c r="E135" s="5">
        <v>1385.91</v>
      </c>
      <c r="G135" s="5">
        <f t="shared" si="56"/>
        <v>0</v>
      </c>
      <c r="H135" s="5">
        <f>(G135/T135)*U135</f>
        <v>0</v>
      </c>
      <c r="I135" s="5">
        <f t="shared" si="57"/>
        <v>22.612720431</v>
      </c>
      <c r="J135" s="5">
        <f t="shared" si="23"/>
        <v>1385.91</v>
      </c>
      <c r="M135" s="5">
        <f t="shared" si="70"/>
        <v>0</v>
      </c>
      <c r="P135" s="5">
        <f t="shared" si="69"/>
        <v>0</v>
      </c>
      <c r="S135" s="5">
        <f t="shared" si="58"/>
        <v>92.39</v>
      </c>
      <c r="T135" s="5">
        <f t="shared" si="59"/>
        <v>22.612720431</v>
      </c>
      <c r="U135" s="5">
        <v>1385.91</v>
      </c>
      <c r="W135" s="5">
        <v>0</v>
      </c>
      <c r="X135" s="5">
        <f t="shared" si="60"/>
        <v>0</v>
      </c>
      <c r="Y135" s="5">
        <v>0</v>
      </c>
      <c r="AA135" s="5">
        <f t="shared" si="61"/>
        <v>0</v>
      </c>
      <c r="AB135" s="5">
        <v>0</v>
      </c>
      <c r="AC135" s="5">
        <f t="shared" si="62"/>
        <v>0</v>
      </c>
      <c r="AD135" s="5">
        <f t="shared" si="25"/>
        <v>0</v>
      </c>
      <c r="AG135" s="5">
        <f t="shared" si="63"/>
        <v>0</v>
      </c>
      <c r="AJ135" s="5">
        <f t="shared" si="64"/>
        <v>0</v>
      </c>
      <c r="AM135" s="5">
        <f t="shared" si="65"/>
        <v>0</v>
      </c>
      <c r="AN135" s="5">
        <f t="shared" si="66"/>
        <v>0</v>
      </c>
      <c r="AO135" s="5">
        <v>0</v>
      </c>
      <c r="AQ135" s="5">
        <f t="shared" si="51"/>
        <v>0</v>
      </c>
      <c r="AR135" s="5">
        <f t="shared" si="28"/>
        <v>1385.91</v>
      </c>
      <c r="AS135" s="1">
        <f t="shared" si="29"/>
        <v>1</v>
      </c>
      <c r="AT135" s="1">
        <f t="shared" si="30"/>
        <v>0</v>
      </c>
      <c r="AV135" s="5">
        <f t="shared" si="52"/>
        <v>1385.91</v>
      </c>
      <c r="AW135" s="1">
        <f t="shared" si="67"/>
        <v>1</v>
      </c>
      <c r="AX135" s="1">
        <f t="shared" si="68"/>
        <v>0</v>
      </c>
    </row>
    <row r="136" spans="1:50" ht="12.75">
      <c r="A136" s="4">
        <v>1462</v>
      </c>
      <c r="B136" s="3">
        <v>12</v>
      </c>
      <c r="C136" s="5">
        <v>42.35</v>
      </c>
      <c r="D136" s="5">
        <f t="shared" si="55"/>
        <v>10.365285315</v>
      </c>
      <c r="E136" s="5">
        <v>635.21</v>
      </c>
      <c r="G136" s="5">
        <f t="shared" si="56"/>
        <v>0</v>
      </c>
      <c r="H136" s="5">
        <f>(G136/T136)*U136</f>
        <v>0</v>
      </c>
      <c r="I136" s="5">
        <f t="shared" si="57"/>
        <v>10.365285315</v>
      </c>
      <c r="J136" s="5">
        <f aca="true" t="shared" si="71" ref="J136:J199">E136+H136</f>
        <v>635.21</v>
      </c>
      <c r="M136" s="5">
        <f t="shared" si="70"/>
        <v>0</v>
      </c>
      <c r="P136" s="5">
        <f t="shared" si="69"/>
        <v>0</v>
      </c>
      <c r="S136" s="5">
        <f t="shared" si="58"/>
        <v>42.35</v>
      </c>
      <c r="T136" s="5">
        <f t="shared" si="59"/>
        <v>10.365285315</v>
      </c>
      <c r="U136" s="5">
        <v>635.21</v>
      </c>
      <c r="W136" s="5">
        <v>0</v>
      </c>
      <c r="X136" s="5">
        <f t="shared" si="60"/>
        <v>0</v>
      </c>
      <c r="Y136" s="5">
        <v>0</v>
      </c>
      <c r="AA136" s="5">
        <f t="shared" si="61"/>
        <v>0</v>
      </c>
      <c r="AB136" s="5">
        <v>0</v>
      </c>
      <c r="AC136" s="5">
        <f t="shared" si="62"/>
        <v>0</v>
      </c>
      <c r="AD136" s="5">
        <f aca="true" t="shared" si="72" ref="AD136:AD199">Y136+AB136</f>
        <v>0</v>
      </c>
      <c r="AG136" s="5">
        <f t="shared" si="63"/>
        <v>0</v>
      </c>
      <c r="AJ136" s="5">
        <f t="shared" si="64"/>
        <v>0</v>
      </c>
      <c r="AM136" s="5">
        <f t="shared" si="65"/>
        <v>0</v>
      </c>
      <c r="AN136" s="5">
        <f t="shared" si="66"/>
        <v>0</v>
      </c>
      <c r="AO136" s="5">
        <v>0</v>
      </c>
      <c r="AQ136" s="5">
        <f aca="true" t="shared" si="73" ref="AQ136:AQ167">Y136+AB136+AH136+AK136</f>
        <v>0</v>
      </c>
      <c r="AR136" s="5">
        <f aca="true" t="shared" si="74" ref="AR136:AR199">J136+AD136</f>
        <v>635.21</v>
      </c>
      <c r="AS136" s="1">
        <f aca="true" t="shared" si="75" ref="AS136:AS199">J136/AR136</f>
        <v>1</v>
      </c>
      <c r="AT136" s="1">
        <f aca="true" t="shared" si="76" ref="AT136:AT199">AD136/AR136</f>
        <v>0</v>
      </c>
      <c r="AV136" s="5">
        <f aca="true" t="shared" si="77" ref="AV136:AV167">U136+AO136</f>
        <v>635.21</v>
      </c>
      <c r="AW136" s="1">
        <f t="shared" si="67"/>
        <v>1</v>
      </c>
      <c r="AX136" s="1">
        <f t="shared" si="68"/>
        <v>0</v>
      </c>
    </row>
    <row r="137" spans="1:50" ht="12.75">
      <c r="A137" s="4">
        <v>1463</v>
      </c>
      <c r="B137" s="3">
        <v>12</v>
      </c>
      <c r="D137" s="5">
        <f t="shared" si="55"/>
        <v>0</v>
      </c>
      <c r="E137" s="5">
        <v>0</v>
      </c>
      <c r="G137" s="5">
        <f t="shared" si="56"/>
        <v>0</v>
      </c>
      <c r="H137" s="5" t="e">
        <f>(G137/T137)*U137</f>
        <v>#DIV/0!</v>
      </c>
      <c r="I137" s="5">
        <f t="shared" si="57"/>
        <v>0</v>
      </c>
      <c r="J137" s="5" t="e">
        <f t="shared" si="71"/>
        <v>#DIV/0!</v>
      </c>
      <c r="M137" s="5">
        <f t="shared" si="70"/>
        <v>0</v>
      </c>
      <c r="P137" s="5">
        <f t="shared" si="69"/>
        <v>0</v>
      </c>
      <c r="S137" s="5">
        <f t="shared" si="58"/>
        <v>0</v>
      </c>
      <c r="T137" s="5">
        <f t="shared" si="59"/>
        <v>0</v>
      </c>
      <c r="W137" s="5">
        <v>0</v>
      </c>
      <c r="X137" s="5">
        <f t="shared" si="60"/>
        <v>0</v>
      </c>
      <c r="Y137" s="5">
        <v>0</v>
      </c>
      <c r="AA137" s="5">
        <f t="shared" si="61"/>
        <v>0</v>
      </c>
      <c r="AB137" s="5">
        <v>0</v>
      </c>
      <c r="AC137" s="5">
        <f t="shared" si="62"/>
        <v>0</v>
      </c>
      <c r="AD137" s="5">
        <f t="shared" si="72"/>
        <v>0</v>
      </c>
      <c r="AG137" s="5">
        <f t="shared" si="63"/>
        <v>0</v>
      </c>
      <c r="AJ137" s="5">
        <f t="shared" si="64"/>
        <v>0</v>
      </c>
      <c r="AM137" s="5">
        <f t="shared" si="65"/>
        <v>0</v>
      </c>
      <c r="AN137" s="5">
        <f t="shared" si="66"/>
        <v>0</v>
      </c>
      <c r="AO137" s="5">
        <v>0</v>
      </c>
      <c r="AQ137" s="5">
        <f t="shared" si="73"/>
        <v>0</v>
      </c>
      <c r="AR137" s="5" t="e">
        <f t="shared" si="74"/>
        <v>#DIV/0!</v>
      </c>
      <c r="AS137" s="1" t="e">
        <f t="shared" si="75"/>
        <v>#DIV/0!</v>
      </c>
      <c r="AT137" s="1" t="e">
        <f t="shared" si="76"/>
        <v>#DIV/0!</v>
      </c>
      <c r="AV137" s="5">
        <f t="shared" si="77"/>
        <v>0</v>
      </c>
      <c r="AW137" s="1">
        <v>0</v>
      </c>
      <c r="AX137" s="1">
        <v>0</v>
      </c>
    </row>
    <row r="138" spans="1:50" ht="12.75">
      <c r="A138" s="4">
        <v>1464</v>
      </c>
      <c r="B138" s="3">
        <v>12</v>
      </c>
      <c r="D138" s="5">
        <f t="shared" si="55"/>
        <v>0</v>
      </c>
      <c r="E138" s="5">
        <v>0</v>
      </c>
      <c r="G138" s="5">
        <f t="shared" si="56"/>
        <v>0</v>
      </c>
      <c r="H138" s="5" t="e">
        <f>(G138/T138)*U138</f>
        <v>#DIV/0!</v>
      </c>
      <c r="I138" s="5">
        <f t="shared" si="57"/>
        <v>0</v>
      </c>
      <c r="J138" s="5" t="e">
        <f t="shared" si="71"/>
        <v>#DIV/0!</v>
      </c>
      <c r="M138" s="5">
        <f t="shared" si="70"/>
        <v>0</v>
      </c>
      <c r="P138" s="5">
        <f t="shared" si="69"/>
        <v>0</v>
      </c>
      <c r="S138" s="5">
        <f t="shared" si="58"/>
        <v>0</v>
      </c>
      <c r="T138" s="5">
        <f t="shared" si="59"/>
        <v>0</v>
      </c>
      <c r="W138" s="5">
        <v>0</v>
      </c>
      <c r="X138" s="5">
        <f t="shared" si="60"/>
        <v>0</v>
      </c>
      <c r="Y138" s="5">
        <v>0</v>
      </c>
      <c r="AA138" s="5">
        <f t="shared" si="61"/>
        <v>0</v>
      </c>
      <c r="AB138" s="5">
        <v>0</v>
      </c>
      <c r="AC138" s="5">
        <f t="shared" si="62"/>
        <v>0</v>
      </c>
      <c r="AD138" s="5">
        <f t="shared" si="72"/>
        <v>0</v>
      </c>
      <c r="AG138" s="5">
        <f t="shared" si="63"/>
        <v>0</v>
      </c>
      <c r="AJ138" s="5">
        <f t="shared" si="64"/>
        <v>0</v>
      </c>
      <c r="AM138" s="5">
        <f t="shared" si="65"/>
        <v>0</v>
      </c>
      <c r="AN138" s="5">
        <f t="shared" si="66"/>
        <v>0</v>
      </c>
      <c r="AO138" s="5">
        <v>0</v>
      </c>
      <c r="AQ138" s="5">
        <f t="shared" si="73"/>
        <v>0</v>
      </c>
      <c r="AR138" s="5" t="e">
        <f t="shared" si="74"/>
        <v>#DIV/0!</v>
      </c>
      <c r="AS138" s="1" t="e">
        <f t="shared" si="75"/>
        <v>#DIV/0!</v>
      </c>
      <c r="AT138" s="1" t="e">
        <f t="shared" si="76"/>
        <v>#DIV/0!</v>
      </c>
      <c r="AV138" s="5">
        <f t="shared" si="77"/>
        <v>0</v>
      </c>
      <c r="AW138" s="1">
        <v>0</v>
      </c>
      <c r="AX138" s="1">
        <v>0</v>
      </c>
    </row>
    <row r="139" spans="1:50" ht="12.75">
      <c r="A139" s="4">
        <v>1465</v>
      </c>
      <c r="B139" s="3">
        <v>12</v>
      </c>
      <c r="D139" s="5">
        <f t="shared" si="55"/>
        <v>0</v>
      </c>
      <c r="E139" s="5">
        <v>0</v>
      </c>
      <c r="G139" s="5">
        <f t="shared" si="56"/>
        <v>0</v>
      </c>
      <c r="H139" s="5" t="e">
        <f>(G139/T139)*U139</f>
        <v>#DIV/0!</v>
      </c>
      <c r="I139" s="5">
        <f t="shared" si="57"/>
        <v>0</v>
      </c>
      <c r="J139" s="5" t="e">
        <f t="shared" si="71"/>
        <v>#DIV/0!</v>
      </c>
      <c r="M139" s="5">
        <f t="shared" si="70"/>
        <v>0</v>
      </c>
      <c r="P139" s="5">
        <f t="shared" si="69"/>
        <v>0</v>
      </c>
      <c r="S139" s="5">
        <f t="shared" si="58"/>
        <v>0</v>
      </c>
      <c r="T139" s="5">
        <f t="shared" si="59"/>
        <v>0</v>
      </c>
      <c r="W139" s="5">
        <v>0</v>
      </c>
      <c r="X139" s="5">
        <f t="shared" si="60"/>
        <v>0</v>
      </c>
      <c r="Y139" s="5">
        <v>0</v>
      </c>
      <c r="AA139" s="5">
        <f t="shared" si="61"/>
        <v>0</v>
      </c>
      <c r="AB139" s="5">
        <v>0</v>
      </c>
      <c r="AC139" s="5">
        <f t="shared" si="62"/>
        <v>0</v>
      </c>
      <c r="AD139" s="5">
        <f t="shared" si="72"/>
        <v>0</v>
      </c>
      <c r="AG139" s="5">
        <f t="shared" si="63"/>
        <v>0</v>
      </c>
      <c r="AJ139" s="5">
        <f t="shared" si="64"/>
        <v>0</v>
      </c>
      <c r="AM139" s="5">
        <f t="shared" si="65"/>
        <v>0</v>
      </c>
      <c r="AN139" s="5">
        <f t="shared" si="66"/>
        <v>0</v>
      </c>
      <c r="AO139" s="5">
        <v>0</v>
      </c>
      <c r="AQ139" s="5">
        <f t="shared" si="73"/>
        <v>0</v>
      </c>
      <c r="AR139" s="5" t="e">
        <f t="shared" si="74"/>
        <v>#DIV/0!</v>
      </c>
      <c r="AS139" s="1" t="e">
        <f t="shared" si="75"/>
        <v>#DIV/0!</v>
      </c>
      <c r="AT139" s="1" t="e">
        <f t="shared" si="76"/>
        <v>#DIV/0!</v>
      </c>
      <c r="AV139" s="5">
        <f t="shared" si="77"/>
        <v>0</v>
      </c>
      <c r="AW139" s="1">
        <v>0</v>
      </c>
      <c r="AX139" s="1">
        <v>0</v>
      </c>
    </row>
    <row r="140" spans="1:50" ht="12.75">
      <c r="A140" s="4">
        <v>1466</v>
      </c>
      <c r="B140" s="3">
        <v>12</v>
      </c>
      <c r="C140" s="5">
        <v>137.07</v>
      </c>
      <c r="D140" s="5">
        <f t="shared" si="55"/>
        <v>33.548280002999995</v>
      </c>
      <c r="E140" s="5">
        <v>2129.62</v>
      </c>
      <c r="F140" s="5">
        <v>130.32</v>
      </c>
      <c r="G140" s="5">
        <f t="shared" si="56"/>
        <v>31.896197928</v>
      </c>
      <c r="H140" s="5">
        <v>2024.82</v>
      </c>
      <c r="I140" s="5">
        <f t="shared" si="57"/>
        <v>65.444477931</v>
      </c>
      <c r="J140" s="5">
        <f t="shared" si="71"/>
        <v>4154.44</v>
      </c>
      <c r="L140" s="5">
        <v>15.93</v>
      </c>
      <c r="M140" s="5">
        <f t="shared" si="70"/>
        <v>3.898913697</v>
      </c>
      <c r="N140" s="5">
        <v>247.45</v>
      </c>
      <c r="O140" s="5">
        <v>32.97</v>
      </c>
      <c r="P140" s="5">
        <f t="shared" si="69"/>
        <v>8.069503113</v>
      </c>
      <c r="Q140" s="5">
        <v>512.3</v>
      </c>
      <c r="S140" s="5">
        <f t="shared" si="58"/>
        <v>316.28999999999996</v>
      </c>
      <c r="T140" s="5">
        <f t="shared" si="59"/>
        <v>77.41289474099999</v>
      </c>
      <c r="U140" s="5">
        <v>4914.19</v>
      </c>
      <c r="W140" s="5">
        <v>1824.9</v>
      </c>
      <c r="X140" s="5">
        <f t="shared" si="60"/>
        <v>428.03916857625</v>
      </c>
      <c r="Y140" s="5">
        <v>2541.24</v>
      </c>
      <c r="Z140" s="5">
        <v>2385.9</v>
      </c>
      <c r="AA140" s="5">
        <f t="shared" si="61"/>
        <v>559.62444643875</v>
      </c>
      <c r="AB140" s="5">
        <v>3342.18</v>
      </c>
      <c r="AC140" s="5">
        <f t="shared" si="62"/>
        <v>987.663615015</v>
      </c>
      <c r="AD140" s="5">
        <f t="shared" si="72"/>
        <v>5883.42</v>
      </c>
      <c r="AF140" s="5">
        <v>357</v>
      </c>
      <c r="AG140" s="5">
        <f t="shared" si="63"/>
        <v>83.7360859125</v>
      </c>
      <c r="AH140" s="5">
        <v>496.58</v>
      </c>
      <c r="AI140" s="5">
        <v>509.7</v>
      </c>
      <c r="AJ140" s="5">
        <f t="shared" si="64"/>
        <v>119.55261341625001</v>
      </c>
      <c r="AK140" s="5">
        <v>707.2</v>
      </c>
      <c r="AM140" s="5">
        <f t="shared" si="65"/>
        <v>5077.5</v>
      </c>
      <c r="AN140" s="5">
        <f t="shared" si="66"/>
        <v>1190.95231434375</v>
      </c>
      <c r="AO140" s="5">
        <v>7087.2</v>
      </c>
      <c r="AQ140" s="5">
        <f t="shared" si="73"/>
        <v>7087.2</v>
      </c>
      <c r="AR140" s="5">
        <f t="shared" si="74"/>
        <v>10037.86</v>
      </c>
      <c r="AS140" s="1">
        <f t="shared" si="75"/>
        <v>0.4138770614453678</v>
      </c>
      <c r="AT140" s="1">
        <f t="shared" si="76"/>
        <v>0.5861229385546322</v>
      </c>
      <c r="AV140" s="5">
        <f t="shared" si="77"/>
        <v>12001.39</v>
      </c>
      <c r="AW140" s="1">
        <f aca="true" t="shared" si="78" ref="AW140:AW173">U140/AV140</f>
        <v>0.409468403243291</v>
      </c>
      <c r="AX140" s="1">
        <f aca="true" t="shared" si="79" ref="AX140:AX173">AO140/AV140</f>
        <v>0.5905315967567091</v>
      </c>
    </row>
    <row r="141" spans="1:50" ht="12.75">
      <c r="A141" s="4">
        <v>1467</v>
      </c>
      <c r="B141" s="3">
        <v>12</v>
      </c>
      <c r="C141" s="5">
        <v>334.61</v>
      </c>
      <c r="D141" s="5">
        <f t="shared" si="55"/>
        <v>81.896767869</v>
      </c>
      <c r="E141" s="5">
        <v>5198.79</v>
      </c>
      <c r="F141" s="5">
        <v>372.41</v>
      </c>
      <c r="G141" s="5">
        <f t="shared" si="56"/>
        <v>91.148427489</v>
      </c>
      <c r="H141" s="5">
        <v>5786.1</v>
      </c>
      <c r="I141" s="5">
        <f t="shared" si="57"/>
        <v>173.045195358</v>
      </c>
      <c r="J141" s="5">
        <f t="shared" si="71"/>
        <v>10984.89</v>
      </c>
      <c r="L141" s="5">
        <v>54.11</v>
      </c>
      <c r="M141" s="5">
        <f t="shared" si="70"/>
        <v>13.243579419</v>
      </c>
      <c r="N141" s="5">
        <v>840.76</v>
      </c>
      <c r="O141" s="5">
        <v>109.97</v>
      </c>
      <c r="P141" s="5">
        <f t="shared" si="69"/>
        <v>26.915476413</v>
      </c>
      <c r="Q141" s="5">
        <v>1708.53</v>
      </c>
      <c r="S141" s="5">
        <f t="shared" si="58"/>
        <v>871.1</v>
      </c>
      <c r="T141" s="5">
        <f t="shared" si="59"/>
        <v>213.20425119</v>
      </c>
      <c r="U141" s="5">
        <v>13534.18</v>
      </c>
      <c r="W141" s="5">
        <v>4454.8</v>
      </c>
      <c r="X141" s="5">
        <f t="shared" si="60"/>
        <v>1044.895001465</v>
      </c>
      <c r="Y141" s="5">
        <v>6203.62</v>
      </c>
      <c r="Z141" s="5">
        <v>6817.9</v>
      </c>
      <c r="AA141" s="5">
        <f t="shared" si="61"/>
        <v>1599.17159703875</v>
      </c>
      <c r="AB141" s="5">
        <v>9550.55</v>
      </c>
      <c r="AC141" s="5">
        <f t="shared" si="62"/>
        <v>2644.06659850375</v>
      </c>
      <c r="AD141" s="5">
        <f t="shared" si="72"/>
        <v>15754.169999999998</v>
      </c>
      <c r="AF141" s="5">
        <v>1213.1</v>
      </c>
      <c r="AG141" s="5">
        <f t="shared" si="63"/>
        <v>284.53850369875</v>
      </c>
      <c r="AH141" s="5">
        <v>1687.23</v>
      </c>
      <c r="AI141" s="5">
        <v>1700</v>
      </c>
      <c r="AJ141" s="5">
        <f t="shared" si="64"/>
        <v>398.74326625000003</v>
      </c>
      <c r="AK141" s="5">
        <v>2358.5</v>
      </c>
      <c r="AM141" s="5">
        <f t="shared" si="65"/>
        <v>14185.800000000001</v>
      </c>
      <c r="AN141" s="5">
        <f t="shared" si="66"/>
        <v>3327.3483684525004</v>
      </c>
      <c r="AO141" s="5">
        <v>19799.9</v>
      </c>
      <c r="AQ141" s="5">
        <f t="shared" si="73"/>
        <v>19799.899999999998</v>
      </c>
      <c r="AR141" s="5">
        <f t="shared" si="74"/>
        <v>26739.059999999998</v>
      </c>
      <c r="AS141" s="1">
        <f t="shared" si="75"/>
        <v>0.4108181065452563</v>
      </c>
      <c r="AT141" s="1">
        <f t="shared" si="76"/>
        <v>0.5891818934547437</v>
      </c>
      <c r="AV141" s="5">
        <f t="shared" si="77"/>
        <v>33334.08</v>
      </c>
      <c r="AW141" s="1">
        <f t="shared" si="78"/>
        <v>0.40601630523476273</v>
      </c>
      <c r="AX141" s="1">
        <f t="shared" si="79"/>
        <v>0.5939836947652373</v>
      </c>
    </row>
    <row r="142" spans="1:50" ht="12.75">
      <c r="A142" s="4">
        <v>1468</v>
      </c>
      <c r="B142" s="3">
        <v>12</v>
      </c>
      <c r="C142" s="5">
        <v>1105.4</v>
      </c>
      <c r="D142" s="5">
        <f t="shared" si="55"/>
        <v>270.54985566</v>
      </c>
      <c r="E142" s="5">
        <v>17593.37</v>
      </c>
      <c r="F142" s="5">
        <v>140.35</v>
      </c>
      <c r="G142" s="5">
        <f t="shared" si="56"/>
        <v>34.351069515</v>
      </c>
      <c r="H142" s="5">
        <v>2233.81</v>
      </c>
      <c r="I142" s="5">
        <f t="shared" si="57"/>
        <v>304.900925175</v>
      </c>
      <c r="J142" s="5">
        <f t="shared" si="71"/>
        <v>19827.18</v>
      </c>
      <c r="M142" s="5">
        <f t="shared" si="70"/>
        <v>0</v>
      </c>
      <c r="P142" s="5">
        <f t="shared" si="69"/>
        <v>0</v>
      </c>
      <c r="S142" s="5">
        <f t="shared" si="58"/>
        <v>1245.75</v>
      </c>
      <c r="T142" s="5">
        <f t="shared" si="59"/>
        <v>304.900925175</v>
      </c>
      <c r="U142" s="5">
        <v>19827.18</v>
      </c>
      <c r="W142" s="5">
        <v>14753.9</v>
      </c>
      <c r="X142" s="5">
        <f t="shared" si="60"/>
        <v>3460.59898583875</v>
      </c>
      <c r="Y142" s="5">
        <v>20840.06</v>
      </c>
      <c r="Z142" s="5">
        <v>3902.1</v>
      </c>
      <c r="AA142" s="5">
        <f t="shared" si="61"/>
        <v>915.25652896125</v>
      </c>
      <c r="AB142" s="5">
        <v>5507.9</v>
      </c>
      <c r="AC142" s="5">
        <f t="shared" si="62"/>
        <v>4375.8555148000005</v>
      </c>
      <c r="AD142" s="5">
        <f t="shared" si="72"/>
        <v>26347.96</v>
      </c>
      <c r="AG142" s="5">
        <f t="shared" si="63"/>
        <v>0</v>
      </c>
      <c r="AJ142" s="5">
        <f t="shared" si="64"/>
        <v>0</v>
      </c>
      <c r="AM142" s="5">
        <f t="shared" si="65"/>
        <v>18656</v>
      </c>
      <c r="AN142" s="5">
        <f t="shared" si="66"/>
        <v>4375.8555148000005</v>
      </c>
      <c r="AO142" s="5">
        <v>26347.96</v>
      </c>
      <c r="AQ142" s="5">
        <f t="shared" si="73"/>
        <v>26347.96</v>
      </c>
      <c r="AR142" s="5">
        <f t="shared" si="74"/>
        <v>46175.14</v>
      </c>
      <c r="AS142" s="1">
        <f t="shared" si="75"/>
        <v>0.42939079340095127</v>
      </c>
      <c r="AT142" s="1">
        <f t="shared" si="76"/>
        <v>0.5706092065990488</v>
      </c>
      <c r="AV142" s="5">
        <f t="shared" si="77"/>
        <v>46175.14</v>
      </c>
      <c r="AW142" s="1">
        <f t="shared" si="78"/>
        <v>0.42939079340095127</v>
      </c>
      <c r="AX142" s="1">
        <f t="shared" si="79"/>
        <v>0.5706092065990488</v>
      </c>
    </row>
    <row r="143" spans="1:50" ht="12.75">
      <c r="A143" s="4">
        <v>1469</v>
      </c>
      <c r="B143" s="3">
        <v>12</v>
      </c>
      <c r="C143" s="5">
        <v>1553.53</v>
      </c>
      <c r="D143" s="5">
        <f t="shared" si="55"/>
        <v>380.230972737</v>
      </c>
      <c r="E143" s="5">
        <v>24725.59</v>
      </c>
      <c r="F143" s="5">
        <v>297.04</v>
      </c>
      <c r="G143" s="5">
        <f t="shared" si="56"/>
        <v>72.70140141600001</v>
      </c>
      <c r="H143" s="5">
        <v>4727.64</v>
      </c>
      <c r="I143" s="5">
        <f t="shared" si="57"/>
        <v>452.932374153</v>
      </c>
      <c r="J143" s="5">
        <f t="shared" si="71"/>
        <v>29453.23</v>
      </c>
      <c r="M143" s="5">
        <f t="shared" si="70"/>
        <v>0</v>
      </c>
      <c r="P143" s="5">
        <f t="shared" si="69"/>
        <v>0</v>
      </c>
      <c r="S143" s="5">
        <f t="shared" si="58"/>
        <v>1850.57</v>
      </c>
      <c r="T143" s="5">
        <f t="shared" si="59"/>
        <v>452.93237415299996</v>
      </c>
      <c r="U143" s="5">
        <v>29453.23</v>
      </c>
      <c r="W143" s="5">
        <v>23166.5</v>
      </c>
      <c r="X143" s="5">
        <f t="shared" si="60"/>
        <v>5433.81522210625</v>
      </c>
      <c r="Y143" s="5">
        <v>32783.63</v>
      </c>
      <c r="Z143" s="5">
        <v>8258.4</v>
      </c>
      <c r="AA143" s="5">
        <f t="shared" si="61"/>
        <v>1937.04787647</v>
      </c>
      <c r="AB143" s="5">
        <v>11656.94</v>
      </c>
      <c r="AC143" s="5">
        <f t="shared" si="62"/>
        <v>7370.86309857625</v>
      </c>
      <c r="AD143" s="5">
        <f t="shared" si="72"/>
        <v>44440.57</v>
      </c>
      <c r="AG143" s="5">
        <f t="shared" si="63"/>
        <v>0</v>
      </c>
      <c r="AJ143" s="5">
        <f t="shared" si="64"/>
        <v>0</v>
      </c>
      <c r="AM143" s="5">
        <f t="shared" si="65"/>
        <v>31424.9</v>
      </c>
      <c r="AN143" s="5">
        <f t="shared" si="66"/>
        <v>7370.86309857625</v>
      </c>
      <c r="AO143" s="5">
        <v>44440.57</v>
      </c>
      <c r="AQ143" s="5">
        <f t="shared" si="73"/>
        <v>44440.57</v>
      </c>
      <c r="AR143" s="5">
        <f t="shared" si="74"/>
        <v>73893.8</v>
      </c>
      <c r="AS143" s="1">
        <f t="shared" si="75"/>
        <v>0.39858865019798684</v>
      </c>
      <c r="AT143" s="1">
        <f t="shared" si="76"/>
        <v>0.6014113498020132</v>
      </c>
      <c r="AV143" s="5">
        <f t="shared" si="77"/>
        <v>73893.8</v>
      </c>
      <c r="AW143" s="1">
        <f t="shared" si="78"/>
        <v>0.39858865019798684</v>
      </c>
      <c r="AX143" s="1">
        <f t="shared" si="79"/>
        <v>0.6014113498020132</v>
      </c>
    </row>
    <row r="144" spans="1:50" ht="12.75">
      <c r="A144" s="4">
        <v>1470</v>
      </c>
      <c r="B144" s="3">
        <v>12</v>
      </c>
      <c r="C144" s="5">
        <v>687.12</v>
      </c>
      <c r="D144" s="5">
        <f t="shared" si="55"/>
        <v>168.174612648</v>
      </c>
      <c r="E144" s="5">
        <v>10936.01</v>
      </c>
      <c r="F144" s="5">
        <v>209.78</v>
      </c>
      <c r="G144" s="5">
        <f t="shared" si="56"/>
        <v>51.344263362</v>
      </c>
      <c r="H144" s="5">
        <v>3338.84</v>
      </c>
      <c r="I144" s="5">
        <f t="shared" si="57"/>
        <v>219.51887600999999</v>
      </c>
      <c r="J144" s="5">
        <f t="shared" si="71"/>
        <v>14274.85</v>
      </c>
      <c r="M144" s="5">
        <f t="shared" si="70"/>
        <v>0</v>
      </c>
      <c r="P144" s="5">
        <f t="shared" si="69"/>
        <v>0</v>
      </c>
      <c r="S144" s="5">
        <f t="shared" si="58"/>
        <v>896.9</v>
      </c>
      <c r="T144" s="5">
        <f t="shared" si="59"/>
        <v>219.51887600999999</v>
      </c>
      <c r="U144" s="5">
        <v>14274.85</v>
      </c>
      <c r="W144" s="5">
        <v>19232.6</v>
      </c>
      <c r="X144" s="5">
        <f t="shared" si="60"/>
        <v>4511.0998485175</v>
      </c>
      <c r="Y144" s="5">
        <v>27416.96</v>
      </c>
      <c r="Z144" s="5">
        <v>10098.7</v>
      </c>
      <c r="AA144" s="5">
        <f t="shared" si="61"/>
        <v>2368.6991899287505</v>
      </c>
      <c r="AB144" s="5">
        <v>14245.88</v>
      </c>
      <c r="AC144" s="5">
        <f t="shared" si="62"/>
        <v>6879.79903844625</v>
      </c>
      <c r="AD144" s="5">
        <f t="shared" si="72"/>
        <v>41662.84</v>
      </c>
      <c r="AG144" s="5">
        <f t="shared" si="63"/>
        <v>0</v>
      </c>
      <c r="AJ144" s="5">
        <f t="shared" si="64"/>
        <v>0</v>
      </c>
      <c r="AM144" s="5">
        <f t="shared" si="65"/>
        <v>29331.3</v>
      </c>
      <c r="AN144" s="5">
        <f t="shared" si="66"/>
        <v>6879.79903844625</v>
      </c>
      <c r="AO144" s="5">
        <v>41662.84</v>
      </c>
      <c r="AQ144" s="5">
        <f t="shared" si="73"/>
        <v>41662.84</v>
      </c>
      <c r="AR144" s="5">
        <f t="shared" si="74"/>
        <v>55937.689999999995</v>
      </c>
      <c r="AS144" s="1">
        <f t="shared" si="75"/>
        <v>0.2551919823646633</v>
      </c>
      <c r="AT144" s="1">
        <f t="shared" si="76"/>
        <v>0.7448080176353368</v>
      </c>
      <c r="AV144" s="5">
        <f t="shared" si="77"/>
        <v>55937.689999999995</v>
      </c>
      <c r="AW144" s="1">
        <f t="shared" si="78"/>
        <v>0.2551919823646633</v>
      </c>
      <c r="AX144" s="1">
        <f t="shared" si="79"/>
        <v>0.7448080176353368</v>
      </c>
    </row>
    <row r="145" spans="1:50" ht="12.75">
      <c r="A145" s="4">
        <v>1471</v>
      </c>
      <c r="B145" s="3">
        <v>12</v>
      </c>
      <c r="C145" s="5">
        <v>507.34</v>
      </c>
      <c r="D145" s="5">
        <f t="shared" si="55"/>
        <v>124.172936286</v>
      </c>
      <c r="E145" s="5">
        <v>8074.64</v>
      </c>
      <c r="F145" s="5">
        <v>115.57</v>
      </c>
      <c r="G145" s="5">
        <f t="shared" si="56"/>
        <v>28.286092652999997</v>
      </c>
      <c r="H145" s="5">
        <v>1839.32</v>
      </c>
      <c r="I145" s="5">
        <f t="shared" si="57"/>
        <v>152.459028939</v>
      </c>
      <c r="J145" s="5">
        <f t="shared" si="71"/>
        <v>9913.960000000001</v>
      </c>
      <c r="M145" s="5">
        <f t="shared" si="70"/>
        <v>0</v>
      </c>
      <c r="P145" s="5">
        <f t="shared" si="69"/>
        <v>0</v>
      </c>
      <c r="S145" s="5">
        <f t="shared" si="58"/>
        <v>622.91</v>
      </c>
      <c r="T145" s="5">
        <f t="shared" si="59"/>
        <v>152.45902893899998</v>
      </c>
      <c r="U145" s="5">
        <v>9913.96</v>
      </c>
      <c r="W145" s="5">
        <v>23671.3</v>
      </c>
      <c r="X145" s="5">
        <f t="shared" si="60"/>
        <v>5552.21851669625</v>
      </c>
      <c r="Y145" s="5">
        <v>33713.96</v>
      </c>
      <c r="Z145" s="5">
        <v>12085.7</v>
      </c>
      <c r="AA145" s="5">
        <f t="shared" si="61"/>
        <v>2834.75970171625</v>
      </c>
      <c r="AB145" s="5">
        <v>17041.21</v>
      </c>
      <c r="AC145" s="5">
        <f t="shared" si="62"/>
        <v>8386.9782184125</v>
      </c>
      <c r="AD145" s="5">
        <f t="shared" si="72"/>
        <v>50755.17</v>
      </c>
      <c r="AG145" s="5">
        <f t="shared" si="63"/>
        <v>0</v>
      </c>
      <c r="AJ145" s="5">
        <f t="shared" si="64"/>
        <v>0</v>
      </c>
      <c r="AM145" s="5">
        <f t="shared" si="65"/>
        <v>35757</v>
      </c>
      <c r="AN145" s="5">
        <f t="shared" si="66"/>
        <v>8386.9782184125</v>
      </c>
      <c r="AO145" s="5">
        <v>50755.17</v>
      </c>
      <c r="AQ145" s="5">
        <f t="shared" si="73"/>
        <v>50755.17</v>
      </c>
      <c r="AR145" s="5">
        <f t="shared" si="74"/>
        <v>60669.13</v>
      </c>
      <c r="AS145" s="1">
        <f t="shared" si="75"/>
        <v>0.16341028790094733</v>
      </c>
      <c r="AT145" s="1">
        <f t="shared" si="76"/>
        <v>0.8365897120990526</v>
      </c>
      <c r="AV145" s="5">
        <f t="shared" si="77"/>
        <v>60669.13</v>
      </c>
      <c r="AW145" s="1">
        <f t="shared" si="78"/>
        <v>0.1634102879009473</v>
      </c>
      <c r="AX145" s="1">
        <f t="shared" si="79"/>
        <v>0.8365897120990526</v>
      </c>
    </row>
    <row r="146" spans="1:50" ht="12.75">
      <c r="A146" s="4">
        <v>1472</v>
      </c>
      <c r="B146" s="3">
        <v>12</v>
      </c>
      <c r="C146" s="5">
        <v>197.87</v>
      </c>
      <c r="D146" s="5">
        <f t="shared" si="55"/>
        <v>48.429256323</v>
      </c>
      <c r="E146" s="5">
        <v>3149.29</v>
      </c>
      <c r="F146" s="5">
        <v>93.56</v>
      </c>
      <c r="G146" s="5">
        <f t="shared" si="56"/>
        <v>22.899081324</v>
      </c>
      <c r="H146" s="5">
        <v>1489.12</v>
      </c>
      <c r="I146" s="5">
        <f t="shared" si="57"/>
        <v>71.328337647</v>
      </c>
      <c r="J146" s="5">
        <f t="shared" si="71"/>
        <v>4638.41</v>
      </c>
      <c r="M146" s="5">
        <f t="shared" si="70"/>
        <v>0</v>
      </c>
      <c r="P146" s="5">
        <f t="shared" si="69"/>
        <v>0</v>
      </c>
      <c r="S146" s="5">
        <f t="shared" si="58"/>
        <v>291.43</v>
      </c>
      <c r="T146" s="5">
        <f t="shared" si="59"/>
        <v>71.328337647</v>
      </c>
      <c r="U146" s="5">
        <v>4638.41</v>
      </c>
      <c r="W146" s="5">
        <v>27307.2</v>
      </c>
      <c r="X146" s="5">
        <f t="shared" si="60"/>
        <v>6405.03654126</v>
      </c>
      <c r="Y146" s="5">
        <v>38769.01</v>
      </c>
      <c r="Z146" s="5">
        <v>11620.5</v>
      </c>
      <c r="AA146" s="5">
        <f t="shared" si="61"/>
        <v>2725.6447796812504</v>
      </c>
      <c r="AB146" s="5">
        <v>16390.77</v>
      </c>
      <c r="AC146" s="5">
        <f t="shared" si="62"/>
        <v>9130.68132094125</v>
      </c>
      <c r="AD146" s="5">
        <f t="shared" si="72"/>
        <v>55159.78</v>
      </c>
      <c r="AG146" s="5">
        <f t="shared" si="63"/>
        <v>0</v>
      </c>
      <c r="AJ146" s="5">
        <f t="shared" si="64"/>
        <v>0</v>
      </c>
      <c r="AM146" s="5">
        <f t="shared" si="65"/>
        <v>38927.7</v>
      </c>
      <c r="AN146" s="5">
        <f t="shared" si="66"/>
        <v>9130.68132094125</v>
      </c>
      <c r="AO146" s="5">
        <v>55159.78</v>
      </c>
      <c r="AQ146" s="5">
        <f t="shared" si="73"/>
        <v>55159.78</v>
      </c>
      <c r="AR146" s="5">
        <f t="shared" si="74"/>
        <v>59798.19</v>
      </c>
      <c r="AS146" s="1">
        <f t="shared" si="75"/>
        <v>0.07756773240126498</v>
      </c>
      <c r="AT146" s="1">
        <f t="shared" si="76"/>
        <v>0.922432267598735</v>
      </c>
      <c r="AV146" s="5">
        <f t="shared" si="77"/>
        <v>59798.19</v>
      </c>
      <c r="AW146" s="1">
        <f t="shared" si="78"/>
        <v>0.07756773240126498</v>
      </c>
      <c r="AX146" s="1">
        <f t="shared" si="79"/>
        <v>0.922432267598735</v>
      </c>
    </row>
    <row r="147" spans="1:50" ht="12.75">
      <c r="A147" s="4">
        <v>1473</v>
      </c>
      <c r="B147" s="3">
        <v>12</v>
      </c>
      <c r="C147" s="5">
        <v>82.34</v>
      </c>
      <c r="D147" s="5">
        <f t="shared" si="55"/>
        <v>20.152953786</v>
      </c>
      <c r="E147" s="5">
        <v>1310.54</v>
      </c>
      <c r="F147" s="5">
        <v>16.68</v>
      </c>
      <c r="G147" s="5">
        <f t="shared" si="56"/>
        <v>4.082478372</v>
      </c>
      <c r="H147" s="5">
        <v>265.4</v>
      </c>
      <c r="I147" s="5">
        <f t="shared" si="57"/>
        <v>24.235432158000002</v>
      </c>
      <c r="J147" s="5">
        <f t="shared" si="71"/>
        <v>1575.94</v>
      </c>
      <c r="M147" s="5">
        <f t="shared" si="70"/>
        <v>0</v>
      </c>
      <c r="P147" s="5">
        <f t="shared" si="69"/>
        <v>0</v>
      </c>
      <c r="S147" s="5">
        <f t="shared" si="58"/>
        <v>99.02000000000001</v>
      </c>
      <c r="T147" s="5">
        <f t="shared" si="59"/>
        <v>24.235432158000002</v>
      </c>
      <c r="U147" s="5">
        <v>1575.94</v>
      </c>
      <c r="W147" s="5">
        <v>25458.5</v>
      </c>
      <c r="X147" s="5">
        <f t="shared" si="60"/>
        <v>5971.41496695625</v>
      </c>
      <c r="Y147" s="5">
        <v>36025.49</v>
      </c>
      <c r="Z147" s="5">
        <v>9995</v>
      </c>
      <c r="AA147" s="5">
        <f t="shared" si="61"/>
        <v>2344.3758506875</v>
      </c>
      <c r="AB147" s="5">
        <v>14117.88</v>
      </c>
      <c r="AC147" s="5">
        <f t="shared" si="62"/>
        <v>8315.79081764375</v>
      </c>
      <c r="AD147" s="5">
        <f t="shared" si="72"/>
        <v>50143.369999999995</v>
      </c>
      <c r="AG147" s="5">
        <f t="shared" si="63"/>
        <v>0</v>
      </c>
      <c r="AJ147" s="5">
        <f t="shared" si="64"/>
        <v>0</v>
      </c>
      <c r="AM147" s="5">
        <f t="shared" si="65"/>
        <v>35453.5</v>
      </c>
      <c r="AN147" s="5">
        <f t="shared" si="66"/>
        <v>8315.79081764375</v>
      </c>
      <c r="AO147" s="5">
        <v>50143.37</v>
      </c>
      <c r="AQ147" s="5">
        <f t="shared" si="73"/>
        <v>50143.369999999995</v>
      </c>
      <c r="AR147" s="5">
        <f t="shared" si="74"/>
        <v>51719.31</v>
      </c>
      <c r="AS147" s="1">
        <f t="shared" si="75"/>
        <v>0.030471017498106608</v>
      </c>
      <c r="AT147" s="1">
        <f t="shared" si="76"/>
        <v>0.9695289825018933</v>
      </c>
      <c r="AV147" s="5">
        <f t="shared" si="77"/>
        <v>51719.310000000005</v>
      </c>
      <c r="AW147" s="1">
        <f t="shared" si="78"/>
        <v>0.030471017498106604</v>
      </c>
      <c r="AX147" s="1">
        <f t="shared" si="79"/>
        <v>0.9695289825018933</v>
      </c>
    </row>
    <row r="148" spans="1:50" ht="12.75">
      <c r="A148" s="4">
        <v>1474</v>
      </c>
      <c r="B148" s="3">
        <v>12</v>
      </c>
      <c r="C148" s="5">
        <v>43.44</v>
      </c>
      <c r="D148" s="5">
        <f t="shared" si="55"/>
        <v>10.632065976</v>
      </c>
      <c r="E148" s="5">
        <v>691.31</v>
      </c>
      <c r="F148" s="5">
        <v>8.34</v>
      </c>
      <c r="G148" s="5">
        <f t="shared" si="56"/>
        <v>2.041239186</v>
      </c>
      <c r="H148" s="5">
        <v>132.7</v>
      </c>
      <c r="I148" s="5">
        <f t="shared" si="57"/>
        <v>12.673305162</v>
      </c>
      <c r="J148" s="5">
        <f t="shared" si="71"/>
        <v>824.01</v>
      </c>
      <c r="M148" s="5">
        <f t="shared" si="70"/>
        <v>0</v>
      </c>
      <c r="P148" s="5">
        <f t="shared" si="69"/>
        <v>0</v>
      </c>
      <c r="S148" s="5">
        <f t="shared" si="58"/>
        <v>51.78</v>
      </c>
      <c r="T148" s="5">
        <f t="shared" si="59"/>
        <v>12.673305162</v>
      </c>
      <c r="U148" s="5">
        <v>824.01</v>
      </c>
      <c r="W148" s="5">
        <v>13429.3</v>
      </c>
      <c r="X148" s="5">
        <f t="shared" si="60"/>
        <v>3149.90761497125</v>
      </c>
      <c r="Y148" s="5">
        <v>19003.45</v>
      </c>
      <c r="Z148" s="5">
        <v>4997.5</v>
      </c>
      <c r="AA148" s="5">
        <f t="shared" si="61"/>
        <v>1172.18792534375</v>
      </c>
      <c r="AB148" s="5">
        <v>7058.94</v>
      </c>
      <c r="AC148" s="5">
        <f t="shared" si="62"/>
        <v>4322.095540315</v>
      </c>
      <c r="AD148" s="5">
        <f t="shared" si="72"/>
        <v>26062.39</v>
      </c>
      <c r="AG148" s="5">
        <f t="shared" si="63"/>
        <v>0</v>
      </c>
      <c r="AJ148" s="5">
        <f t="shared" si="64"/>
        <v>0</v>
      </c>
      <c r="AM148" s="5">
        <f t="shared" si="65"/>
        <v>18426.8</v>
      </c>
      <c r="AN148" s="5">
        <f t="shared" si="66"/>
        <v>4322.095540315</v>
      </c>
      <c r="AO148" s="5">
        <v>26062.39</v>
      </c>
      <c r="AQ148" s="5">
        <f t="shared" si="73"/>
        <v>26062.39</v>
      </c>
      <c r="AR148" s="5">
        <f t="shared" si="74"/>
        <v>26886.399999999998</v>
      </c>
      <c r="AS148" s="1">
        <f t="shared" si="75"/>
        <v>0.03064783682456558</v>
      </c>
      <c r="AT148" s="1">
        <f t="shared" si="76"/>
        <v>0.9693521631754345</v>
      </c>
      <c r="AV148" s="5">
        <f t="shared" si="77"/>
        <v>26886.399999999998</v>
      </c>
      <c r="AW148" s="1">
        <f t="shared" si="78"/>
        <v>0.03064783682456558</v>
      </c>
      <c r="AX148" s="1">
        <f t="shared" si="79"/>
        <v>0.9693521631754345</v>
      </c>
    </row>
    <row r="149" spans="1:50" ht="12.75">
      <c r="A149" s="4">
        <v>1475</v>
      </c>
      <c r="B149" s="3">
        <v>12</v>
      </c>
      <c r="C149" s="5">
        <v>2033.42</v>
      </c>
      <c r="D149" s="5">
        <f t="shared" si="55"/>
        <v>497.685441918</v>
      </c>
      <c r="E149" s="5">
        <v>36986.89</v>
      </c>
      <c r="F149" s="5">
        <v>2237.47</v>
      </c>
      <c r="G149" s="5">
        <f t="shared" si="56"/>
        <v>547.6272711629999</v>
      </c>
      <c r="H149" s="5">
        <v>40698.36</v>
      </c>
      <c r="I149" s="5">
        <f t="shared" si="57"/>
        <v>1045.3127130809999</v>
      </c>
      <c r="J149" s="5">
        <f t="shared" si="71"/>
        <v>77685.25</v>
      </c>
      <c r="M149" s="5">
        <f t="shared" si="70"/>
        <v>0</v>
      </c>
      <c r="P149" s="5">
        <f t="shared" si="69"/>
        <v>0</v>
      </c>
      <c r="S149" s="5">
        <f t="shared" si="58"/>
        <v>4270.889999999999</v>
      </c>
      <c r="T149" s="5">
        <f t="shared" si="59"/>
        <v>1045.3127130809999</v>
      </c>
      <c r="U149" s="5">
        <v>77685.25</v>
      </c>
      <c r="W149" s="5">
        <v>8604.2</v>
      </c>
      <c r="X149" s="5">
        <f t="shared" si="60"/>
        <v>2018.1569479225002</v>
      </c>
      <c r="Y149" s="5">
        <v>13778.93</v>
      </c>
      <c r="Z149" s="5">
        <v>18742.8</v>
      </c>
      <c r="AA149" s="5">
        <f t="shared" si="61"/>
        <v>4396.2148768649995</v>
      </c>
      <c r="AB149" s="5">
        <v>30058.98</v>
      </c>
      <c r="AC149" s="5">
        <f t="shared" si="62"/>
        <v>6414.3718247874995</v>
      </c>
      <c r="AD149" s="5">
        <f t="shared" si="72"/>
        <v>43837.91</v>
      </c>
      <c r="AG149" s="5">
        <f t="shared" si="63"/>
        <v>0</v>
      </c>
      <c r="AJ149" s="5">
        <f t="shared" si="64"/>
        <v>0</v>
      </c>
      <c r="AM149" s="5">
        <f t="shared" si="65"/>
        <v>27347</v>
      </c>
      <c r="AN149" s="5">
        <f t="shared" si="66"/>
        <v>6414.3718247875</v>
      </c>
      <c r="AO149" s="5">
        <v>43837.91</v>
      </c>
      <c r="AQ149" s="5">
        <f t="shared" si="73"/>
        <v>43837.91</v>
      </c>
      <c r="AR149" s="5">
        <f t="shared" si="74"/>
        <v>121523.16</v>
      </c>
      <c r="AS149" s="1">
        <f t="shared" si="75"/>
        <v>0.639262919101182</v>
      </c>
      <c r="AT149" s="1">
        <f t="shared" si="76"/>
        <v>0.360737080898818</v>
      </c>
      <c r="AV149" s="5">
        <f t="shared" si="77"/>
        <v>121523.16</v>
      </c>
      <c r="AW149" s="1">
        <f t="shared" si="78"/>
        <v>0.639262919101182</v>
      </c>
      <c r="AX149" s="1">
        <f t="shared" si="79"/>
        <v>0.360737080898818</v>
      </c>
    </row>
    <row r="150" spans="1:50" ht="12.75">
      <c r="A150" s="4">
        <v>1476</v>
      </c>
      <c r="B150" s="3">
        <v>12</v>
      </c>
      <c r="C150" s="5">
        <v>1696.73</v>
      </c>
      <c r="D150" s="5">
        <f t="shared" si="55"/>
        <v>415.279588017</v>
      </c>
      <c r="E150" s="5">
        <v>30862.65</v>
      </c>
      <c r="F150" s="5">
        <v>2506.74</v>
      </c>
      <c r="G150" s="5">
        <f t="shared" si="56"/>
        <v>613.5318845459999</v>
      </c>
      <c r="H150" s="5">
        <v>45596.31</v>
      </c>
      <c r="I150" s="5">
        <f t="shared" si="57"/>
        <v>1028.8114725629998</v>
      </c>
      <c r="J150" s="5">
        <f t="shared" si="71"/>
        <v>76458.95999999999</v>
      </c>
      <c r="M150" s="5">
        <f t="shared" si="70"/>
        <v>0</v>
      </c>
      <c r="P150" s="5">
        <f t="shared" si="69"/>
        <v>0</v>
      </c>
      <c r="S150" s="5">
        <f t="shared" si="58"/>
        <v>4203.469999999999</v>
      </c>
      <c r="T150" s="5">
        <f t="shared" si="59"/>
        <v>1028.8114725629998</v>
      </c>
      <c r="U150" s="5">
        <v>76458.96</v>
      </c>
      <c r="W150" s="5">
        <v>10877.3</v>
      </c>
      <c r="X150" s="5">
        <f t="shared" si="60"/>
        <v>2551.3236058712496</v>
      </c>
      <c r="Y150" s="5">
        <v>17415.79</v>
      </c>
      <c r="Z150" s="5">
        <v>28997.3</v>
      </c>
      <c r="AA150" s="5">
        <f t="shared" si="61"/>
        <v>6801.45771437125</v>
      </c>
      <c r="AB150" s="5">
        <v>46505.63</v>
      </c>
      <c r="AC150" s="5">
        <f t="shared" si="62"/>
        <v>9352.7813202425</v>
      </c>
      <c r="AD150" s="5">
        <f t="shared" si="72"/>
        <v>63921.42</v>
      </c>
      <c r="AG150" s="5">
        <f t="shared" si="63"/>
        <v>0</v>
      </c>
      <c r="AJ150" s="5">
        <f t="shared" si="64"/>
        <v>0</v>
      </c>
      <c r="AM150" s="5">
        <f t="shared" si="65"/>
        <v>39874.6</v>
      </c>
      <c r="AN150" s="5">
        <f t="shared" si="66"/>
        <v>9352.7813202425</v>
      </c>
      <c r="AO150" s="5">
        <v>63921.42</v>
      </c>
      <c r="AQ150" s="5">
        <f t="shared" si="73"/>
        <v>63921.42</v>
      </c>
      <c r="AR150" s="5">
        <f t="shared" si="74"/>
        <v>140380.38</v>
      </c>
      <c r="AS150" s="1">
        <f t="shared" si="75"/>
        <v>0.5446555993081084</v>
      </c>
      <c r="AT150" s="1">
        <f t="shared" si="76"/>
        <v>0.4553444006918915</v>
      </c>
      <c r="AV150" s="5">
        <f t="shared" si="77"/>
        <v>140380.38</v>
      </c>
      <c r="AW150" s="1">
        <f t="shared" si="78"/>
        <v>0.5446555993081085</v>
      </c>
      <c r="AX150" s="1">
        <f t="shared" si="79"/>
        <v>0.4553444006918915</v>
      </c>
    </row>
    <row r="151" spans="1:50" ht="12.75">
      <c r="A151" s="4">
        <v>1477</v>
      </c>
      <c r="B151" s="3">
        <v>12</v>
      </c>
      <c r="C151" s="5">
        <v>906.44</v>
      </c>
      <c r="D151" s="5">
        <f t="shared" si="55"/>
        <v>221.853818676</v>
      </c>
      <c r="E151" s="5">
        <v>16487.59</v>
      </c>
      <c r="F151" s="5">
        <v>378.03</v>
      </c>
      <c r="G151" s="5">
        <f t="shared" si="56"/>
        <v>92.52393878699999</v>
      </c>
      <c r="H151" s="5">
        <v>6930.29</v>
      </c>
      <c r="I151" s="5">
        <f t="shared" si="57"/>
        <v>314.37775746299997</v>
      </c>
      <c r="J151" s="5">
        <f t="shared" si="71"/>
        <v>23417.88</v>
      </c>
      <c r="M151" s="5">
        <f t="shared" si="70"/>
        <v>0</v>
      </c>
      <c r="P151" s="5">
        <f t="shared" si="69"/>
        <v>0</v>
      </c>
      <c r="S151" s="5">
        <f t="shared" si="58"/>
        <v>1284.47</v>
      </c>
      <c r="T151" s="5">
        <f t="shared" si="59"/>
        <v>314.377757463</v>
      </c>
      <c r="U151" s="5">
        <v>23417.88</v>
      </c>
      <c r="W151" s="5">
        <v>10568</v>
      </c>
      <c r="X151" s="5">
        <f t="shared" si="60"/>
        <v>2478.7757868999997</v>
      </c>
      <c r="Y151" s="5">
        <v>16915.63</v>
      </c>
      <c r="Z151" s="5">
        <v>7891.2</v>
      </c>
      <c r="AA151" s="5">
        <f t="shared" si="61"/>
        <v>1850.91933096</v>
      </c>
      <c r="AB151" s="5">
        <v>12655.42</v>
      </c>
      <c r="AC151" s="5">
        <f t="shared" si="62"/>
        <v>4329.695117859999</v>
      </c>
      <c r="AD151" s="5">
        <f t="shared" si="72"/>
        <v>29571.050000000003</v>
      </c>
      <c r="AG151" s="5">
        <f t="shared" si="63"/>
        <v>0</v>
      </c>
      <c r="AJ151" s="5">
        <f t="shared" si="64"/>
        <v>0</v>
      </c>
      <c r="AM151" s="5">
        <f t="shared" si="65"/>
        <v>18459.2</v>
      </c>
      <c r="AN151" s="5">
        <f t="shared" si="66"/>
        <v>4329.69511786</v>
      </c>
      <c r="AO151" s="5">
        <v>29571.05</v>
      </c>
      <c r="AQ151" s="5">
        <f t="shared" si="73"/>
        <v>29571.050000000003</v>
      </c>
      <c r="AR151" s="5">
        <f t="shared" si="74"/>
        <v>52988.93000000001</v>
      </c>
      <c r="AS151" s="1">
        <f t="shared" si="75"/>
        <v>0.44193909935528036</v>
      </c>
      <c r="AT151" s="1">
        <f t="shared" si="76"/>
        <v>0.5580609006447196</v>
      </c>
      <c r="AV151" s="5">
        <f t="shared" si="77"/>
        <v>52988.93</v>
      </c>
      <c r="AW151" s="1">
        <f t="shared" si="78"/>
        <v>0.4419390993552805</v>
      </c>
      <c r="AX151" s="1">
        <f t="shared" si="79"/>
        <v>0.5580609006447196</v>
      </c>
    </row>
    <row r="152" spans="1:50" ht="12.75">
      <c r="A152" s="4">
        <v>1478</v>
      </c>
      <c r="B152" s="3">
        <v>12</v>
      </c>
      <c r="C152" s="5">
        <v>632.67</v>
      </c>
      <c r="D152" s="5">
        <f t="shared" si="55"/>
        <v>154.84781724299998</v>
      </c>
      <c r="E152" s="5">
        <v>12537.46</v>
      </c>
      <c r="F152" s="5">
        <v>566.48</v>
      </c>
      <c r="G152" s="5">
        <f t="shared" si="56"/>
        <v>138.647622792</v>
      </c>
      <c r="H152" s="5">
        <v>11591.9</v>
      </c>
      <c r="I152" s="5">
        <f t="shared" si="57"/>
        <v>293.495440035</v>
      </c>
      <c r="J152" s="5">
        <f t="shared" si="71"/>
        <v>24129.36</v>
      </c>
      <c r="M152" s="5">
        <f t="shared" si="70"/>
        <v>0</v>
      </c>
      <c r="P152" s="5">
        <f t="shared" si="69"/>
        <v>0</v>
      </c>
      <c r="S152" s="5">
        <f t="shared" si="58"/>
        <v>1199.15</v>
      </c>
      <c r="T152" s="5">
        <f t="shared" si="59"/>
        <v>293.495440035</v>
      </c>
      <c r="U152" s="5">
        <v>24129.36</v>
      </c>
      <c r="W152" s="5">
        <v>20475.8</v>
      </c>
      <c r="X152" s="5">
        <f t="shared" si="60"/>
        <v>4802.6984535775</v>
      </c>
      <c r="Y152" s="5">
        <v>33600.6</v>
      </c>
      <c r="Z152" s="5">
        <v>26377.5</v>
      </c>
      <c r="AA152" s="5">
        <f t="shared" si="61"/>
        <v>6186.97088559375</v>
      </c>
      <c r="AB152" s="5">
        <v>46577.254</v>
      </c>
      <c r="AC152" s="5">
        <f t="shared" si="62"/>
        <v>10989.66933917125</v>
      </c>
      <c r="AD152" s="5">
        <f t="shared" si="72"/>
        <v>80177.85399999999</v>
      </c>
      <c r="AG152" s="5">
        <f t="shared" si="63"/>
        <v>0</v>
      </c>
      <c r="AJ152" s="5">
        <f t="shared" si="64"/>
        <v>0</v>
      </c>
      <c r="AM152" s="5">
        <f t="shared" si="65"/>
        <v>46853.3</v>
      </c>
      <c r="AN152" s="5">
        <f t="shared" si="66"/>
        <v>10989.66933917125</v>
      </c>
      <c r="AO152" s="5">
        <v>80177.84</v>
      </c>
      <c r="AQ152" s="5">
        <f t="shared" si="73"/>
        <v>80177.85399999999</v>
      </c>
      <c r="AR152" s="5">
        <f t="shared" si="74"/>
        <v>104307.21399999999</v>
      </c>
      <c r="AS152" s="1">
        <f t="shared" si="75"/>
        <v>0.23132973333944096</v>
      </c>
      <c r="AT152" s="1">
        <f t="shared" si="76"/>
        <v>0.768670266660559</v>
      </c>
      <c r="AV152" s="5">
        <f t="shared" si="77"/>
        <v>104307.2</v>
      </c>
      <c r="AW152" s="1">
        <f t="shared" si="78"/>
        <v>0.23132976438826852</v>
      </c>
      <c r="AX152" s="1">
        <f t="shared" si="79"/>
        <v>0.7686702356117315</v>
      </c>
    </row>
    <row r="153" spans="1:50" ht="12.75">
      <c r="A153" s="4">
        <v>1479</v>
      </c>
      <c r="B153" s="3">
        <v>12</v>
      </c>
      <c r="C153" s="5">
        <v>463.89</v>
      </c>
      <c r="D153" s="5">
        <f t="shared" si="55"/>
        <v>113.538422781</v>
      </c>
      <c r="E153" s="5">
        <v>9492.67</v>
      </c>
      <c r="F153" s="5">
        <v>379.54</v>
      </c>
      <c r="G153" s="5">
        <f t="shared" si="56"/>
        <v>92.893515666</v>
      </c>
      <c r="H153" s="5">
        <v>7766.66</v>
      </c>
      <c r="I153" s="5">
        <f t="shared" si="57"/>
        <v>206.431938447</v>
      </c>
      <c r="J153" s="5">
        <f t="shared" si="71"/>
        <v>17259.33</v>
      </c>
      <c r="M153" s="5">
        <f t="shared" si="70"/>
        <v>0</v>
      </c>
      <c r="P153" s="5">
        <f t="shared" si="69"/>
        <v>0</v>
      </c>
      <c r="S153" s="5">
        <f t="shared" si="58"/>
        <v>843.4300000000001</v>
      </c>
      <c r="T153" s="5">
        <f t="shared" si="59"/>
        <v>206.43193844700002</v>
      </c>
      <c r="U153" s="5">
        <v>17259.33</v>
      </c>
      <c r="W153" s="5">
        <v>23062</v>
      </c>
      <c r="X153" s="5">
        <f t="shared" si="60"/>
        <v>5409.304238975</v>
      </c>
      <c r="Y153" s="5">
        <v>38418.78</v>
      </c>
      <c r="Z153" s="5">
        <v>24270.6</v>
      </c>
      <c r="AA153" s="5">
        <f t="shared" si="61"/>
        <v>5692.7872457925</v>
      </c>
      <c r="AB153" s="5">
        <v>43687.11</v>
      </c>
      <c r="AC153" s="5">
        <f t="shared" si="62"/>
        <v>11102.0914847675</v>
      </c>
      <c r="AD153" s="5">
        <f t="shared" si="72"/>
        <v>82105.89</v>
      </c>
      <c r="AG153" s="5">
        <f t="shared" si="63"/>
        <v>0</v>
      </c>
      <c r="AJ153" s="5">
        <f t="shared" si="64"/>
        <v>0</v>
      </c>
      <c r="AM153" s="5">
        <f t="shared" si="65"/>
        <v>47332.6</v>
      </c>
      <c r="AN153" s="5">
        <f t="shared" si="66"/>
        <v>11102.0914847675</v>
      </c>
      <c r="AO153" s="5">
        <v>82105.89</v>
      </c>
      <c r="AQ153" s="5">
        <f t="shared" si="73"/>
        <v>82105.89</v>
      </c>
      <c r="AR153" s="5">
        <f t="shared" si="74"/>
        <v>99365.22</v>
      </c>
      <c r="AS153" s="1">
        <f t="shared" si="75"/>
        <v>0.1736958867499111</v>
      </c>
      <c r="AT153" s="1">
        <f t="shared" si="76"/>
        <v>0.8263041132500889</v>
      </c>
      <c r="AV153" s="5">
        <f t="shared" si="77"/>
        <v>99365.22</v>
      </c>
      <c r="AW153" s="1">
        <f t="shared" si="78"/>
        <v>0.1736958867499111</v>
      </c>
      <c r="AX153" s="1">
        <f t="shared" si="79"/>
        <v>0.8263041132500889</v>
      </c>
    </row>
    <row r="154" spans="1:50" ht="12.75">
      <c r="A154" s="4">
        <v>1480</v>
      </c>
      <c r="B154" s="3">
        <v>12</v>
      </c>
      <c r="C154" s="5">
        <v>112.23</v>
      </c>
      <c r="D154" s="5">
        <f t="shared" si="55"/>
        <v>27.468617967</v>
      </c>
      <c r="E154" s="5">
        <v>2296.49</v>
      </c>
      <c r="F154" s="5">
        <v>121.22</v>
      </c>
      <c r="G154" s="5">
        <f t="shared" si="56"/>
        <v>29.668946538</v>
      </c>
      <c r="H154" s="5">
        <v>2480.47</v>
      </c>
      <c r="I154" s="5">
        <f t="shared" si="57"/>
        <v>57.137564505</v>
      </c>
      <c r="J154" s="5">
        <f t="shared" si="71"/>
        <v>4776.959999999999</v>
      </c>
      <c r="M154" s="5">
        <f t="shared" si="70"/>
        <v>0</v>
      </c>
      <c r="P154" s="5">
        <f t="shared" si="69"/>
        <v>0</v>
      </c>
      <c r="S154" s="5">
        <f t="shared" si="58"/>
        <v>233.45</v>
      </c>
      <c r="T154" s="5">
        <f t="shared" si="59"/>
        <v>57.13756450499999</v>
      </c>
      <c r="U154" s="5">
        <v>4776.96</v>
      </c>
      <c r="W154" s="5">
        <v>21958.6</v>
      </c>
      <c r="X154" s="5">
        <f t="shared" si="60"/>
        <v>5150.496403692499</v>
      </c>
      <c r="Y154" s="5">
        <v>37980.45</v>
      </c>
      <c r="Z154" s="5">
        <v>24654.1</v>
      </c>
      <c r="AA154" s="5">
        <f t="shared" si="61"/>
        <v>5782.73903556125</v>
      </c>
      <c r="AB154" s="5">
        <v>44424.59</v>
      </c>
      <c r="AC154" s="5">
        <f t="shared" si="62"/>
        <v>10933.235439253749</v>
      </c>
      <c r="AD154" s="5">
        <f t="shared" si="72"/>
        <v>82405.04</v>
      </c>
      <c r="AG154" s="5">
        <f t="shared" si="63"/>
        <v>0</v>
      </c>
      <c r="AJ154" s="5">
        <f t="shared" si="64"/>
        <v>0</v>
      </c>
      <c r="AM154" s="5">
        <f t="shared" si="65"/>
        <v>46612.7</v>
      </c>
      <c r="AN154" s="5">
        <f t="shared" si="66"/>
        <v>10933.235439253749</v>
      </c>
      <c r="AO154" s="5">
        <v>82405.04</v>
      </c>
      <c r="AQ154" s="5">
        <f t="shared" si="73"/>
        <v>82405.04</v>
      </c>
      <c r="AR154" s="5">
        <f t="shared" si="74"/>
        <v>87182</v>
      </c>
      <c r="AS154" s="1">
        <f t="shared" si="75"/>
        <v>0.05479296184992314</v>
      </c>
      <c r="AT154" s="1">
        <f t="shared" si="76"/>
        <v>0.9452070381500768</v>
      </c>
      <c r="AV154" s="5">
        <f t="shared" si="77"/>
        <v>87182</v>
      </c>
      <c r="AW154" s="1">
        <f t="shared" si="78"/>
        <v>0.05479296184992315</v>
      </c>
      <c r="AX154" s="1">
        <f t="shared" si="79"/>
        <v>0.9452070381500768</v>
      </c>
    </row>
    <row r="155" spans="1:50" ht="12.75">
      <c r="A155" s="4">
        <v>1481</v>
      </c>
      <c r="B155" s="3">
        <v>12</v>
      </c>
      <c r="C155" s="5">
        <v>7.96</v>
      </c>
      <c r="D155" s="5">
        <f t="shared" si="55"/>
        <v>1.948233084</v>
      </c>
      <c r="E155" s="5">
        <v>162.84</v>
      </c>
      <c r="F155" s="5">
        <v>116</v>
      </c>
      <c r="G155" s="5">
        <f t="shared" si="56"/>
        <v>28.3913364</v>
      </c>
      <c r="H155" s="5">
        <v>2373.8</v>
      </c>
      <c r="I155" s="5">
        <f t="shared" si="57"/>
        <v>30.339569484000002</v>
      </c>
      <c r="J155" s="5">
        <f t="shared" si="71"/>
        <v>2536.6400000000003</v>
      </c>
      <c r="L155" s="5">
        <v>7.21</v>
      </c>
      <c r="M155" s="5">
        <f t="shared" si="70"/>
        <v>1.764668409</v>
      </c>
      <c r="N155" s="5">
        <v>147.52</v>
      </c>
      <c r="P155" s="5">
        <f t="shared" si="69"/>
        <v>0</v>
      </c>
      <c r="S155" s="5">
        <f t="shared" si="58"/>
        <v>131.17</v>
      </c>
      <c r="T155" s="5">
        <f t="shared" si="59"/>
        <v>32.104237893</v>
      </c>
      <c r="U155" s="5">
        <v>2684.16</v>
      </c>
      <c r="W155" s="5">
        <v>6766.3</v>
      </c>
      <c r="X155" s="5">
        <f t="shared" si="60"/>
        <v>1587.0685661337502</v>
      </c>
      <c r="Y155" s="5">
        <v>11093.58</v>
      </c>
      <c r="Z155" s="5">
        <v>17571.1</v>
      </c>
      <c r="AA155" s="5">
        <f t="shared" si="61"/>
        <v>4121.38694447375</v>
      </c>
      <c r="AB155" s="5">
        <v>31732.18</v>
      </c>
      <c r="AC155" s="5">
        <f t="shared" si="62"/>
        <v>5708.4555106075</v>
      </c>
      <c r="AD155" s="5">
        <f t="shared" si="72"/>
        <v>42825.76</v>
      </c>
      <c r="AF155" s="5">
        <v>624.3</v>
      </c>
      <c r="AG155" s="5">
        <f t="shared" si="63"/>
        <v>146.43260065875</v>
      </c>
      <c r="AH155" s="5">
        <v>1026.06</v>
      </c>
      <c r="AJ155" s="5">
        <f t="shared" si="64"/>
        <v>0</v>
      </c>
      <c r="AM155" s="5">
        <f t="shared" si="65"/>
        <v>24961.699999999997</v>
      </c>
      <c r="AN155" s="5">
        <f t="shared" si="66"/>
        <v>5854.888111266249</v>
      </c>
      <c r="AO155" s="5">
        <v>43851.82</v>
      </c>
      <c r="AQ155" s="5">
        <f t="shared" si="73"/>
        <v>43851.82</v>
      </c>
      <c r="AR155" s="5">
        <f t="shared" si="74"/>
        <v>45362.4</v>
      </c>
      <c r="AS155" s="1">
        <f t="shared" si="75"/>
        <v>0.05591943988854206</v>
      </c>
      <c r="AT155" s="1">
        <f t="shared" si="76"/>
        <v>0.9440805601114579</v>
      </c>
      <c r="AV155" s="5">
        <f t="shared" si="77"/>
        <v>46535.979999999996</v>
      </c>
      <c r="AW155" s="1">
        <f t="shared" si="78"/>
        <v>0.05767924087985254</v>
      </c>
      <c r="AX155" s="1">
        <f t="shared" si="79"/>
        <v>0.9423207591201476</v>
      </c>
    </row>
    <row r="156" spans="1:50" ht="12.75">
      <c r="A156" s="4">
        <v>1482</v>
      </c>
      <c r="B156" s="3">
        <v>12</v>
      </c>
      <c r="C156" s="5">
        <v>80.23</v>
      </c>
      <c r="D156" s="5">
        <f t="shared" si="55"/>
        <v>19.636525167000002</v>
      </c>
      <c r="E156" s="5">
        <v>1818.58</v>
      </c>
      <c r="F156" s="5">
        <v>125.05</v>
      </c>
      <c r="G156" s="5">
        <f t="shared" si="56"/>
        <v>30.606350145</v>
      </c>
      <c r="H156" s="5">
        <v>2558.93</v>
      </c>
      <c r="I156" s="5">
        <f t="shared" si="57"/>
        <v>50.242875312</v>
      </c>
      <c r="J156" s="5">
        <f t="shared" si="71"/>
        <v>4377.51</v>
      </c>
      <c r="L156" s="5">
        <v>74.57</v>
      </c>
      <c r="M156" s="5">
        <f t="shared" si="70"/>
        <v>18.251223752999998</v>
      </c>
      <c r="N156" s="5">
        <v>1526.02</v>
      </c>
      <c r="P156" s="5">
        <f t="shared" si="69"/>
        <v>0</v>
      </c>
      <c r="S156" s="5">
        <f t="shared" si="58"/>
        <v>279.85</v>
      </c>
      <c r="T156" s="5">
        <f t="shared" si="59"/>
        <v>68.494099065</v>
      </c>
      <c r="U156" s="5">
        <v>5903.53</v>
      </c>
      <c r="W156" s="5">
        <v>7076.2</v>
      </c>
      <c r="X156" s="5">
        <f t="shared" si="60"/>
        <v>1659.7571180225</v>
      </c>
      <c r="Y156" s="5">
        <v>13375.76</v>
      </c>
      <c r="Z156" s="5">
        <v>11728.1</v>
      </c>
      <c r="AA156" s="5">
        <f t="shared" si="61"/>
        <v>2750.88288288625</v>
      </c>
      <c r="AB156" s="5">
        <v>21200.21</v>
      </c>
      <c r="AC156" s="5">
        <f t="shared" si="62"/>
        <v>4410.64000090875</v>
      </c>
      <c r="AD156" s="5">
        <f t="shared" si="72"/>
        <v>34575.97</v>
      </c>
      <c r="AF156" s="5">
        <v>6458.6</v>
      </c>
      <c r="AG156" s="5">
        <f t="shared" si="63"/>
        <v>1514.8960349425001</v>
      </c>
      <c r="AH156" s="5">
        <v>10614.41</v>
      </c>
      <c r="AJ156" s="5">
        <f t="shared" si="64"/>
        <v>0</v>
      </c>
      <c r="AM156" s="5">
        <f t="shared" si="65"/>
        <v>25262.9</v>
      </c>
      <c r="AN156" s="5">
        <f t="shared" si="66"/>
        <v>5925.536035851251</v>
      </c>
      <c r="AO156" s="5">
        <v>45190.38</v>
      </c>
      <c r="AQ156" s="5">
        <f t="shared" si="73"/>
        <v>45190.380000000005</v>
      </c>
      <c r="AR156" s="5">
        <f t="shared" si="74"/>
        <v>38953.48</v>
      </c>
      <c r="AS156" s="1">
        <f t="shared" si="75"/>
        <v>0.11237789280957695</v>
      </c>
      <c r="AT156" s="1">
        <f t="shared" si="76"/>
        <v>0.887622107190423</v>
      </c>
      <c r="AV156" s="5">
        <f t="shared" si="77"/>
        <v>51093.909999999996</v>
      </c>
      <c r="AW156" s="1">
        <f t="shared" si="78"/>
        <v>0.1155427329793316</v>
      </c>
      <c r="AX156" s="1">
        <f t="shared" si="79"/>
        <v>0.8844572670206684</v>
      </c>
    </row>
    <row r="157" spans="1:50" ht="12.75">
      <c r="A157" s="4">
        <v>1483</v>
      </c>
      <c r="B157" s="3">
        <v>12</v>
      </c>
      <c r="C157" s="5">
        <v>272.83</v>
      </c>
      <c r="D157" s="5">
        <f t="shared" si="55"/>
        <v>66.775933707</v>
      </c>
      <c r="E157" s="5">
        <v>6203.34</v>
      </c>
      <c r="F157" s="5">
        <v>100.311</v>
      </c>
      <c r="G157" s="5">
        <f t="shared" si="56"/>
        <v>24.551408151900002</v>
      </c>
      <c r="H157" s="5">
        <v>2280.76</v>
      </c>
      <c r="I157" s="5">
        <f t="shared" si="57"/>
        <v>91.3273418589</v>
      </c>
      <c r="J157" s="5">
        <f t="shared" si="71"/>
        <v>8484.1</v>
      </c>
      <c r="L157" s="5">
        <v>30.77</v>
      </c>
      <c r="M157" s="5">
        <f t="shared" si="70"/>
        <v>7.531046733</v>
      </c>
      <c r="N157" s="5">
        <v>633.03</v>
      </c>
      <c r="P157" s="5">
        <f t="shared" si="69"/>
        <v>0</v>
      </c>
      <c r="S157" s="5">
        <f t="shared" si="58"/>
        <v>403.91099999999994</v>
      </c>
      <c r="T157" s="5">
        <f t="shared" si="59"/>
        <v>98.85838859189998</v>
      </c>
      <c r="U157" s="5">
        <v>9117.13</v>
      </c>
      <c r="W157" s="5">
        <v>15459.7</v>
      </c>
      <c r="X157" s="5">
        <f t="shared" si="60"/>
        <v>3626.14780779125</v>
      </c>
      <c r="Y157" s="5">
        <v>31663.06</v>
      </c>
      <c r="Z157" s="5">
        <v>7173.1</v>
      </c>
      <c r="AA157" s="5">
        <f t="shared" si="61"/>
        <v>1682.48548419875</v>
      </c>
      <c r="AB157" s="5">
        <v>14386.89</v>
      </c>
      <c r="AC157" s="5">
        <f t="shared" si="62"/>
        <v>5308.6332919900005</v>
      </c>
      <c r="AD157" s="5">
        <f t="shared" si="72"/>
        <v>46049.95</v>
      </c>
      <c r="AF157" s="5">
        <v>4244.6</v>
      </c>
      <c r="AG157" s="5">
        <f t="shared" si="63"/>
        <v>995.5915693675001</v>
      </c>
      <c r="AH157" s="5">
        <v>7704.21</v>
      </c>
      <c r="AJ157" s="5">
        <f t="shared" si="64"/>
        <v>0</v>
      </c>
      <c r="AM157" s="5">
        <f t="shared" si="65"/>
        <v>26877.4</v>
      </c>
      <c r="AN157" s="5">
        <f t="shared" si="66"/>
        <v>6304.224861357501</v>
      </c>
      <c r="AO157" s="5">
        <v>53754.16</v>
      </c>
      <c r="AQ157" s="5">
        <f t="shared" si="73"/>
        <v>53754.159999999996</v>
      </c>
      <c r="AR157" s="5">
        <f t="shared" si="74"/>
        <v>54534.049999999996</v>
      </c>
      <c r="AS157" s="1">
        <f t="shared" si="75"/>
        <v>0.1555743613393834</v>
      </c>
      <c r="AT157" s="1">
        <f t="shared" si="76"/>
        <v>0.8444256386606166</v>
      </c>
      <c r="AV157" s="5">
        <f t="shared" si="77"/>
        <v>62871.29</v>
      </c>
      <c r="AW157" s="1">
        <f t="shared" si="78"/>
        <v>0.14501261227501455</v>
      </c>
      <c r="AX157" s="1">
        <f t="shared" si="79"/>
        <v>0.8549873877249855</v>
      </c>
    </row>
    <row r="158" spans="1:50" ht="12.75">
      <c r="A158" s="4">
        <v>1484</v>
      </c>
      <c r="B158" s="3">
        <v>12</v>
      </c>
      <c r="C158" s="5">
        <v>153.56</v>
      </c>
      <c r="D158" s="5">
        <f aca="true" t="shared" si="80" ref="D158:D189">C158*0.2447529</f>
        <v>37.584255324</v>
      </c>
      <c r="E158" s="5">
        <v>3400.11</v>
      </c>
      <c r="F158" s="5">
        <v>129.573</v>
      </c>
      <c r="G158" s="5">
        <f aca="true" t="shared" si="81" ref="G158:G189">F158*0.2447529</f>
        <v>31.7133675117</v>
      </c>
      <c r="H158" s="5">
        <v>2946.08</v>
      </c>
      <c r="I158" s="5">
        <f aca="true" t="shared" si="82" ref="I158:I189">D158+G158</f>
        <v>69.2976228357</v>
      </c>
      <c r="J158" s="5">
        <f t="shared" si="71"/>
        <v>6346.1900000000005</v>
      </c>
      <c r="L158" s="5">
        <v>2.83</v>
      </c>
      <c r="M158" s="5">
        <f t="shared" si="70"/>
        <v>0.692650707</v>
      </c>
      <c r="N158" s="5">
        <v>64.37</v>
      </c>
      <c r="P158" s="5">
        <f t="shared" si="69"/>
        <v>0</v>
      </c>
      <c r="S158" s="5">
        <f aca="true" t="shared" si="83" ref="S158:S173">C158+F158+L158+O158</f>
        <v>285.963</v>
      </c>
      <c r="T158" s="5">
        <f aca="true" t="shared" si="84" ref="T158:T189">S158*0.2447529</f>
        <v>69.99027354270001</v>
      </c>
      <c r="U158" s="5">
        <v>6410.56</v>
      </c>
      <c r="W158" s="5">
        <v>9572.3</v>
      </c>
      <c r="X158" s="5">
        <f aca="true" t="shared" si="85" ref="X158:X189">W158*0.2447529*(23/24)</f>
        <v>2245.22951030875</v>
      </c>
      <c r="Y158" s="5">
        <v>19684.8</v>
      </c>
      <c r="Z158" s="5">
        <v>8293.4</v>
      </c>
      <c r="AA158" s="5">
        <f aca="true" t="shared" si="86" ref="AA158:AA189">Z158*0.2447529*(23/24)</f>
        <v>1945.2572966575</v>
      </c>
      <c r="AB158" s="5">
        <v>16826.54</v>
      </c>
      <c r="AC158" s="5">
        <f aca="true" t="shared" si="87" ref="AC158:AC189">X158+AA158</f>
        <v>4190.48680696625</v>
      </c>
      <c r="AD158" s="5">
        <f t="shared" si="72"/>
        <v>36511.34</v>
      </c>
      <c r="AF158" s="5">
        <v>3230.7</v>
      </c>
      <c r="AG158" s="5">
        <f aca="true" t="shared" si="88" ref="AG158:AG189">AF158*0.2447529*(23/24)</f>
        <v>757.77639427875</v>
      </c>
      <c r="AH158" s="5">
        <v>6686.09</v>
      </c>
      <c r="AJ158" s="5">
        <f aca="true" t="shared" si="89" ref="AJ158:AJ189">AI158*0.2447529*(23/24)</f>
        <v>0</v>
      </c>
      <c r="AM158" s="5">
        <f aca="true" t="shared" si="90" ref="AM158:AM173">W158+Z158+AF158+AI158</f>
        <v>21096.399999999998</v>
      </c>
      <c r="AN158" s="5">
        <f aca="true" t="shared" si="91" ref="AN158:AN189">AM158*0.2447529*(23/24)</f>
        <v>4948.263201244999</v>
      </c>
      <c r="AO158" s="5">
        <v>43197.43</v>
      </c>
      <c r="AQ158" s="5">
        <f t="shared" si="73"/>
        <v>43197.42999999999</v>
      </c>
      <c r="AR158" s="5">
        <f t="shared" si="74"/>
        <v>42857.53</v>
      </c>
      <c r="AS158" s="1">
        <f t="shared" si="75"/>
        <v>0.14807642904292434</v>
      </c>
      <c r="AT158" s="1">
        <f t="shared" si="76"/>
        <v>0.8519235709570756</v>
      </c>
      <c r="AV158" s="5">
        <f t="shared" si="77"/>
        <v>49607.99</v>
      </c>
      <c r="AW158" s="1">
        <f t="shared" si="78"/>
        <v>0.12922434470737476</v>
      </c>
      <c r="AX158" s="1">
        <f t="shared" si="79"/>
        <v>0.8707756552926252</v>
      </c>
    </row>
    <row r="159" spans="1:50" ht="12.75">
      <c r="A159" s="4">
        <v>1485</v>
      </c>
      <c r="B159" s="3">
        <v>12</v>
      </c>
      <c r="C159" s="5">
        <v>42.21</v>
      </c>
      <c r="D159" s="5">
        <f t="shared" si="80"/>
        <v>10.331019909</v>
      </c>
      <c r="E159" s="5">
        <v>767.86</v>
      </c>
      <c r="F159" s="5">
        <v>51.29</v>
      </c>
      <c r="G159" s="5">
        <f t="shared" si="81"/>
        <v>12.553376240999999</v>
      </c>
      <c r="H159" s="5">
        <v>1166.16</v>
      </c>
      <c r="I159" s="5">
        <f t="shared" si="82"/>
        <v>22.88439615</v>
      </c>
      <c r="J159" s="5">
        <f t="shared" si="71"/>
        <v>1934.02</v>
      </c>
      <c r="L159" s="5">
        <v>1.43</v>
      </c>
      <c r="M159" s="5">
        <f t="shared" si="70"/>
        <v>0.349996647</v>
      </c>
      <c r="N159" s="5">
        <v>32.56</v>
      </c>
      <c r="P159" s="5">
        <f t="shared" si="69"/>
        <v>0</v>
      </c>
      <c r="S159" s="5">
        <f t="shared" si="83"/>
        <v>94.93</v>
      </c>
      <c r="T159" s="5">
        <f t="shared" si="84"/>
        <v>23.234392797</v>
      </c>
      <c r="U159" s="5">
        <v>1966.58</v>
      </c>
      <c r="W159" s="5">
        <v>3706.5</v>
      </c>
      <c r="X159" s="5">
        <f t="shared" si="85"/>
        <v>869.37759785625</v>
      </c>
      <c r="Y159" s="5">
        <v>7528.63</v>
      </c>
      <c r="Z159" s="5">
        <v>31548</v>
      </c>
      <c r="AA159" s="5">
        <f t="shared" si="86"/>
        <v>7399.73680215</v>
      </c>
      <c r="AB159" s="5">
        <v>74641.74</v>
      </c>
      <c r="AC159" s="5">
        <f t="shared" si="87"/>
        <v>8269.11440000625</v>
      </c>
      <c r="AD159" s="5">
        <f t="shared" si="72"/>
        <v>82170.37000000001</v>
      </c>
      <c r="AF159" s="5">
        <v>5838.7</v>
      </c>
      <c r="AG159" s="5">
        <f t="shared" si="88"/>
        <v>1369.49547567875</v>
      </c>
      <c r="AH159" s="5">
        <v>13521.76</v>
      </c>
      <c r="AJ159" s="5">
        <f t="shared" si="89"/>
        <v>0</v>
      </c>
      <c r="AM159" s="5">
        <f t="shared" si="90"/>
        <v>41093.2</v>
      </c>
      <c r="AN159" s="5">
        <f t="shared" si="91"/>
        <v>9638.609875684999</v>
      </c>
      <c r="AO159" s="5">
        <v>95692.1</v>
      </c>
      <c r="AQ159" s="5">
        <f t="shared" si="73"/>
        <v>95692.13</v>
      </c>
      <c r="AR159" s="5">
        <f t="shared" si="74"/>
        <v>84104.39000000001</v>
      </c>
      <c r="AS159" s="1">
        <f t="shared" si="75"/>
        <v>0.022995470272122533</v>
      </c>
      <c r="AT159" s="1">
        <f t="shared" si="76"/>
        <v>0.9770045297278774</v>
      </c>
      <c r="AV159" s="5">
        <f t="shared" si="77"/>
        <v>97658.68000000001</v>
      </c>
      <c r="AW159" s="1">
        <f t="shared" si="78"/>
        <v>0.02013727812008108</v>
      </c>
      <c r="AX159" s="1">
        <f t="shared" si="79"/>
        <v>0.9798627218799189</v>
      </c>
    </row>
    <row r="160" spans="1:50" ht="12.75">
      <c r="A160" s="4">
        <v>1486</v>
      </c>
      <c r="B160" s="3">
        <v>12</v>
      </c>
      <c r="D160" s="5">
        <f t="shared" si="80"/>
        <v>0</v>
      </c>
      <c r="E160" s="5">
        <f>D160/T160*U160</f>
        <v>0</v>
      </c>
      <c r="F160" s="5">
        <v>41.77</v>
      </c>
      <c r="G160" s="5">
        <f t="shared" si="81"/>
        <v>10.223328633000001</v>
      </c>
      <c r="H160" s="5">
        <v>997.18</v>
      </c>
      <c r="I160" s="5">
        <f t="shared" si="82"/>
        <v>10.223328633000001</v>
      </c>
      <c r="J160" s="5">
        <f t="shared" si="71"/>
        <v>997.18</v>
      </c>
      <c r="M160" s="5">
        <f t="shared" si="70"/>
        <v>0</v>
      </c>
      <c r="P160" s="5">
        <f t="shared" si="69"/>
        <v>0</v>
      </c>
      <c r="S160" s="5">
        <f t="shared" si="83"/>
        <v>41.77</v>
      </c>
      <c r="T160" s="5">
        <f t="shared" si="84"/>
        <v>10.223328633000001</v>
      </c>
      <c r="U160" s="5">
        <v>997.18</v>
      </c>
      <c r="W160" s="5">
        <v>15113.4</v>
      </c>
      <c r="X160" s="5">
        <f t="shared" si="85"/>
        <v>3544.9214589075</v>
      </c>
      <c r="Y160" s="5">
        <v>32835.08</v>
      </c>
      <c r="Z160" s="5">
        <v>21227.4</v>
      </c>
      <c r="AA160" s="5">
        <f t="shared" si="86"/>
        <v>4978.989888232501</v>
      </c>
      <c r="AB160" s="5">
        <v>49377.22</v>
      </c>
      <c r="AC160" s="5">
        <f t="shared" si="87"/>
        <v>8523.911347140001</v>
      </c>
      <c r="AD160" s="5">
        <f t="shared" si="72"/>
        <v>82212.3</v>
      </c>
      <c r="AF160" s="5">
        <v>12060.4</v>
      </c>
      <c r="AG160" s="5">
        <f t="shared" si="88"/>
        <v>2828.825463695</v>
      </c>
      <c r="AH160" s="5">
        <v>27715.86</v>
      </c>
      <c r="AJ160" s="5">
        <f t="shared" si="89"/>
        <v>0</v>
      </c>
      <c r="AM160" s="5">
        <f t="shared" si="90"/>
        <v>48401.200000000004</v>
      </c>
      <c r="AN160" s="5">
        <f t="shared" si="91"/>
        <v>11352.736810835</v>
      </c>
      <c r="AO160" s="5">
        <v>109928.16</v>
      </c>
      <c r="AQ160" s="5">
        <f t="shared" si="73"/>
        <v>109928.16</v>
      </c>
      <c r="AR160" s="5">
        <f t="shared" si="74"/>
        <v>83209.48</v>
      </c>
      <c r="AS160" s="1">
        <f t="shared" si="75"/>
        <v>0.01198397105714397</v>
      </c>
      <c r="AT160" s="1">
        <f t="shared" si="76"/>
        <v>0.9880160289428561</v>
      </c>
      <c r="AV160" s="5">
        <f t="shared" si="77"/>
        <v>110925.34</v>
      </c>
      <c r="AW160" s="1">
        <f t="shared" si="78"/>
        <v>0.008989650155681289</v>
      </c>
      <c r="AX160" s="1">
        <f t="shared" si="79"/>
        <v>0.9910103498443188</v>
      </c>
    </row>
    <row r="161" spans="1:50" ht="12.75">
      <c r="A161" s="4">
        <v>1487</v>
      </c>
      <c r="B161" s="3">
        <v>12</v>
      </c>
      <c r="D161" s="5">
        <f t="shared" si="80"/>
        <v>0</v>
      </c>
      <c r="E161" s="5">
        <f>D161/T161*U161</f>
        <v>0</v>
      </c>
      <c r="F161" s="5">
        <v>16.52</v>
      </c>
      <c r="G161" s="5">
        <f t="shared" si="81"/>
        <v>4.043317908</v>
      </c>
      <c r="H161" s="5">
        <v>394.33</v>
      </c>
      <c r="I161" s="5">
        <f t="shared" si="82"/>
        <v>4.043317908</v>
      </c>
      <c r="J161" s="5">
        <f t="shared" si="71"/>
        <v>394.33</v>
      </c>
      <c r="L161" s="5">
        <v>191.4</v>
      </c>
      <c r="M161" s="5">
        <f t="shared" si="70"/>
        <v>46.84570506</v>
      </c>
      <c r="N161" s="5">
        <v>5684.73</v>
      </c>
      <c r="P161" s="5">
        <f t="shared" si="69"/>
        <v>0</v>
      </c>
      <c r="S161" s="5">
        <f t="shared" si="83"/>
        <v>207.92000000000002</v>
      </c>
      <c r="T161" s="5">
        <f t="shared" si="84"/>
        <v>50.889022968000006</v>
      </c>
      <c r="U161" s="5">
        <v>6079.06</v>
      </c>
      <c r="W161" s="5">
        <v>2874.8</v>
      </c>
      <c r="X161" s="5">
        <f t="shared" si="85"/>
        <v>674.298318715</v>
      </c>
      <c r="Y161" s="5">
        <v>5818.52</v>
      </c>
      <c r="Z161" s="5">
        <v>7257.2</v>
      </c>
      <c r="AA161" s="5">
        <f t="shared" si="86"/>
        <v>1702.211548135</v>
      </c>
      <c r="AB161" s="5">
        <v>18249.36</v>
      </c>
      <c r="AC161" s="5">
        <f t="shared" si="87"/>
        <v>2376.50986685</v>
      </c>
      <c r="AD161" s="5">
        <f t="shared" si="72"/>
        <v>24067.88</v>
      </c>
      <c r="AF161" s="5">
        <v>10254.7</v>
      </c>
      <c r="AG161" s="5">
        <f t="shared" si="88"/>
        <v>2405.28974847875</v>
      </c>
      <c r="AH161" s="5">
        <v>25521.89</v>
      </c>
      <c r="AJ161" s="5">
        <f t="shared" si="89"/>
        <v>0</v>
      </c>
      <c r="AM161" s="5">
        <f t="shared" si="90"/>
        <v>20386.7</v>
      </c>
      <c r="AN161" s="5">
        <f t="shared" si="91"/>
        <v>4781.7996153287495</v>
      </c>
      <c r="AO161" s="5">
        <v>49589.77</v>
      </c>
      <c r="AQ161" s="5">
        <f t="shared" si="73"/>
        <v>49589.770000000004</v>
      </c>
      <c r="AR161" s="5">
        <f t="shared" si="74"/>
        <v>24462.210000000003</v>
      </c>
      <c r="AS161" s="1">
        <f t="shared" si="75"/>
        <v>0.016119966266334888</v>
      </c>
      <c r="AT161" s="1">
        <f t="shared" si="76"/>
        <v>0.9838800337336651</v>
      </c>
      <c r="AV161" s="5">
        <f t="shared" si="77"/>
        <v>55668.829999999994</v>
      </c>
      <c r="AW161" s="1">
        <f t="shared" si="78"/>
        <v>0.10920042688161402</v>
      </c>
      <c r="AX161" s="1">
        <f t="shared" si="79"/>
        <v>0.890799573118386</v>
      </c>
    </row>
    <row r="162" spans="1:50" ht="12.75">
      <c r="A162" s="4">
        <v>1488</v>
      </c>
      <c r="B162" s="3">
        <v>12</v>
      </c>
      <c r="D162" s="5">
        <f t="shared" si="80"/>
        <v>0</v>
      </c>
      <c r="E162" s="5">
        <f>D162/T162*U162</f>
        <v>0</v>
      </c>
      <c r="F162" s="5">
        <v>0</v>
      </c>
      <c r="G162" s="5">
        <f t="shared" si="81"/>
        <v>0</v>
      </c>
      <c r="H162" s="5">
        <f>(G162/T162)*U162</f>
        <v>0</v>
      </c>
      <c r="I162" s="5">
        <f t="shared" si="82"/>
        <v>0</v>
      </c>
      <c r="J162" s="5">
        <f t="shared" si="71"/>
        <v>0</v>
      </c>
      <c r="L162" s="5">
        <v>445.97</v>
      </c>
      <c r="M162" s="5">
        <f t="shared" si="70"/>
        <v>109.152450813</v>
      </c>
      <c r="N162" s="5">
        <v>13245.42</v>
      </c>
      <c r="P162" s="5">
        <f t="shared" si="69"/>
        <v>0</v>
      </c>
      <c r="S162" s="5">
        <f t="shared" si="83"/>
        <v>445.97</v>
      </c>
      <c r="T162" s="5">
        <f t="shared" si="84"/>
        <v>109.152450813</v>
      </c>
      <c r="U162" s="5">
        <v>13245.42</v>
      </c>
      <c r="X162" s="5">
        <f t="shared" si="85"/>
        <v>0</v>
      </c>
      <c r="Y162" s="5">
        <f>(X162/AN162)*AO162</f>
        <v>0</v>
      </c>
      <c r="Z162" s="5">
        <v>27228.8</v>
      </c>
      <c r="AA162" s="5">
        <f t="shared" si="86"/>
        <v>6386.647440039999</v>
      </c>
      <c r="AB162" s="5">
        <v>82947.88</v>
      </c>
      <c r="AC162" s="5">
        <f t="shared" si="87"/>
        <v>6386.647440039999</v>
      </c>
      <c r="AD162" s="5">
        <f t="shared" si="72"/>
        <v>82947.88</v>
      </c>
      <c r="AF162" s="5">
        <v>21397.6</v>
      </c>
      <c r="AG162" s="5">
        <f t="shared" si="88"/>
        <v>5018.91112583</v>
      </c>
      <c r="AH162" s="5">
        <v>62186.94</v>
      </c>
      <c r="AJ162" s="5">
        <f t="shared" si="89"/>
        <v>0</v>
      </c>
      <c r="AM162" s="5">
        <f t="shared" si="90"/>
        <v>48626.399999999994</v>
      </c>
      <c r="AN162" s="5">
        <f t="shared" si="91"/>
        <v>11405.558565869998</v>
      </c>
      <c r="AO162" s="5">
        <v>145134.82</v>
      </c>
      <c r="AQ162" s="5">
        <f t="shared" si="73"/>
        <v>145134.82</v>
      </c>
      <c r="AR162" s="5">
        <f t="shared" si="74"/>
        <v>82947.88</v>
      </c>
      <c r="AS162" s="1">
        <f t="shared" si="75"/>
        <v>0</v>
      </c>
      <c r="AT162" s="1">
        <f t="shared" si="76"/>
        <v>1</v>
      </c>
      <c r="AV162" s="5">
        <f t="shared" si="77"/>
        <v>158380.24000000002</v>
      </c>
      <c r="AW162" s="1">
        <f t="shared" si="78"/>
        <v>0.08363050845231702</v>
      </c>
      <c r="AX162" s="1">
        <f t="shared" si="79"/>
        <v>0.9163694915476829</v>
      </c>
    </row>
    <row r="163" spans="1:50" ht="12.75">
      <c r="A163" s="4">
        <v>1489</v>
      </c>
      <c r="B163" s="3">
        <v>12</v>
      </c>
      <c r="D163" s="5">
        <f t="shared" si="80"/>
        <v>0</v>
      </c>
      <c r="E163" s="5">
        <f>D163/T163*U163</f>
        <v>0</v>
      </c>
      <c r="F163" s="5">
        <v>1709.32</v>
      </c>
      <c r="G163" s="5">
        <f t="shared" si="81"/>
        <v>418.36102702799997</v>
      </c>
      <c r="H163" s="5">
        <v>78123.45</v>
      </c>
      <c r="I163" s="5">
        <f t="shared" si="82"/>
        <v>418.36102702799997</v>
      </c>
      <c r="J163" s="5">
        <f t="shared" si="71"/>
        <v>78123.45</v>
      </c>
      <c r="M163" s="5">
        <f t="shared" si="70"/>
        <v>0</v>
      </c>
      <c r="P163" s="5">
        <f>O163*0.2447529</f>
        <v>0</v>
      </c>
      <c r="S163" s="5">
        <f t="shared" si="83"/>
        <v>1709.32</v>
      </c>
      <c r="T163" s="5">
        <f t="shared" si="84"/>
        <v>418.36102702799997</v>
      </c>
      <c r="U163" s="5">
        <v>78123.45</v>
      </c>
      <c r="W163" s="5">
        <v>1121.7</v>
      </c>
      <c r="X163" s="5">
        <f t="shared" si="85"/>
        <v>263.10018926625</v>
      </c>
      <c r="Y163" s="5">
        <v>4078.26</v>
      </c>
      <c r="Z163" s="5">
        <v>15220.8</v>
      </c>
      <c r="AA163" s="5">
        <f t="shared" si="86"/>
        <v>3570.11265114</v>
      </c>
      <c r="AB163" s="5">
        <v>57365.35</v>
      </c>
      <c r="AC163" s="5">
        <f t="shared" si="87"/>
        <v>3833.2128404062496</v>
      </c>
      <c r="AD163" s="5">
        <f t="shared" si="72"/>
        <v>61443.61</v>
      </c>
      <c r="AF163" s="5">
        <v>1557.6</v>
      </c>
      <c r="AG163" s="5">
        <f t="shared" si="88"/>
        <v>365.34265383</v>
      </c>
      <c r="AH163" s="5">
        <v>5156.02</v>
      </c>
      <c r="AJ163" s="5">
        <f t="shared" si="89"/>
        <v>0</v>
      </c>
      <c r="AM163" s="5">
        <f t="shared" si="90"/>
        <v>17900.1</v>
      </c>
      <c r="AN163" s="5">
        <f t="shared" si="91"/>
        <v>4198.55549423625</v>
      </c>
      <c r="AO163" s="5">
        <v>66599.63</v>
      </c>
      <c r="AQ163" s="5">
        <f t="shared" si="73"/>
        <v>66599.63</v>
      </c>
      <c r="AR163" s="5">
        <f t="shared" si="74"/>
        <v>139567.06</v>
      </c>
      <c r="AS163" s="1">
        <f t="shared" si="75"/>
        <v>0.5597556472136047</v>
      </c>
      <c r="AT163" s="1">
        <f t="shared" si="76"/>
        <v>0.4402443527863953</v>
      </c>
      <c r="AV163" s="5">
        <f t="shared" si="77"/>
        <v>144723.08000000002</v>
      </c>
      <c r="AW163" s="1">
        <f t="shared" si="78"/>
        <v>0.5398133455976751</v>
      </c>
      <c r="AX163" s="1">
        <f t="shared" si="79"/>
        <v>0.46018665440232476</v>
      </c>
    </row>
    <row r="164" spans="1:50" ht="12.75">
      <c r="A164" s="4">
        <v>1490</v>
      </c>
      <c r="B164" s="3">
        <v>12</v>
      </c>
      <c r="D164" s="5">
        <f t="shared" si="80"/>
        <v>0</v>
      </c>
      <c r="E164" s="5">
        <f>D164/T164*U164</f>
        <v>0</v>
      </c>
      <c r="F164" s="5">
        <v>539.58</v>
      </c>
      <c r="G164" s="5">
        <f t="shared" si="81"/>
        <v>132.063769782</v>
      </c>
      <c r="H164" s="5">
        <v>22083.94</v>
      </c>
      <c r="I164" s="5">
        <f t="shared" si="82"/>
        <v>132.063769782</v>
      </c>
      <c r="J164" s="5">
        <f t="shared" si="71"/>
        <v>22083.94</v>
      </c>
      <c r="L164" s="5">
        <v>10.28</v>
      </c>
      <c r="M164" s="5">
        <f>L164*0.2447529</f>
        <v>2.516059812</v>
      </c>
      <c r="N164" s="5">
        <v>155.77</v>
      </c>
      <c r="P164" s="5">
        <f>O164*0.2447529</f>
        <v>0</v>
      </c>
      <c r="S164" s="5">
        <f t="shared" si="83"/>
        <v>549.86</v>
      </c>
      <c r="T164" s="5">
        <f t="shared" si="84"/>
        <v>134.579829594</v>
      </c>
      <c r="U164" s="5">
        <v>22239.71</v>
      </c>
      <c r="W164" s="5">
        <v>947.9</v>
      </c>
      <c r="X164" s="5">
        <f t="shared" si="85"/>
        <v>222.33455416375</v>
      </c>
      <c r="Y164" s="5">
        <v>3446.21</v>
      </c>
      <c r="Z164" s="5">
        <v>6065.5</v>
      </c>
      <c r="AA164" s="5">
        <f t="shared" si="86"/>
        <v>1422.69251849375</v>
      </c>
      <c r="AB164" s="5">
        <v>13131.06</v>
      </c>
      <c r="AC164" s="5">
        <f t="shared" si="87"/>
        <v>1645.0270726575</v>
      </c>
      <c r="AD164" s="5">
        <f t="shared" si="72"/>
        <v>16577.27</v>
      </c>
      <c r="AF164" s="5">
        <v>2704.4</v>
      </c>
      <c r="AG164" s="5">
        <f t="shared" si="88"/>
        <v>634.330170145</v>
      </c>
      <c r="AH164" s="5">
        <v>3789.84</v>
      </c>
      <c r="AJ164" s="5">
        <f t="shared" si="89"/>
        <v>0</v>
      </c>
      <c r="AM164" s="5">
        <f t="shared" si="90"/>
        <v>9717.8</v>
      </c>
      <c r="AN164" s="5">
        <f t="shared" si="91"/>
        <v>2279.3572428025</v>
      </c>
      <c r="AO164" s="5">
        <v>20367.11</v>
      </c>
      <c r="AQ164" s="5">
        <f t="shared" si="73"/>
        <v>20367.11</v>
      </c>
      <c r="AR164" s="5">
        <f t="shared" si="74"/>
        <v>38661.21</v>
      </c>
      <c r="AS164" s="1">
        <f t="shared" si="75"/>
        <v>0.5712169898458946</v>
      </c>
      <c r="AT164" s="1">
        <f t="shared" si="76"/>
        <v>0.4287830101541054</v>
      </c>
      <c r="AV164" s="5">
        <f t="shared" si="77"/>
        <v>42606.82</v>
      </c>
      <c r="AW164" s="1">
        <f t="shared" si="78"/>
        <v>0.5219753551192039</v>
      </c>
      <c r="AX164" s="1">
        <f t="shared" si="79"/>
        <v>0.4780246448807961</v>
      </c>
    </row>
    <row r="165" spans="1:50" ht="12.75">
      <c r="A165" s="4">
        <v>1491</v>
      </c>
      <c r="B165" s="3">
        <v>12</v>
      </c>
      <c r="C165" s="5">
        <v>64.82</v>
      </c>
      <c r="D165" s="5">
        <f t="shared" si="80"/>
        <v>15.864882977999999</v>
      </c>
      <c r="E165" s="5">
        <v>982.5</v>
      </c>
      <c r="F165" s="5">
        <v>114.06</v>
      </c>
      <c r="G165" s="5">
        <f t="shared" si="81"/>
        <v>27.916515774</v>
      </c>
      <c r="H165" s="5">
        <v>1726.352</v>
      </c>
      <c r="I165" s="5">
        <f t="shared" si="82"/>
        <v>43.781398752</v>
      </c>
      <c r="J165" s="5">
        <f t="shared" si="71"/>
        <v>2708.852</v>
      </c>
      <c r="L165" s="5">
        <v>13.32</v>
      </c>
      <c r="M165" s="5">
        <f>L165*0.2447529</f>
        <v>3.2601086280000002</v>
      </c>
      <c r="N165" s="5">
        <v>201.87</v>
      </c>
      <c r="P165" s="5">
        <f>O165*0.2447529</f>
        <v>0</v>
      </c>
      <c r="S165" s="5">
        <f t="shared" si="83"/>
        <v>192.2</v>
      </c>
      <c r="T165" s="5">
        <f t="shared" si="84"/>
        <v>47.04150738</v>
      </c>
      <c r="U165" s="5">
        <v>2910.72</v>
      </c>
      <c r="W165" s="5">
        <v>4514.9</v>
      </c>
      <c r="X165" s="5">
        <f t="shared" si="85"/>
        <v>1058.99174870125</v>
      </c>
      <c r="Y165" s="5">
        <v>6155.81</v>
      </c>
      <c r="Z165" s="5">
        <v>5804.6</v>
      </c>
      <c r="AA165" s="5">
        <f t="shared" si="86"/>
        <v>1361.4971548675</v>
      </c>
      <c r="AB165" s="5">
        <v>7923</v>
      </c>
      <c r="AC165" s="5">
        <f t="shared" si="87"/>
        <v>2420.48890356875</v>
      </c>
      <c r="AD165" s="5">
        <f t="shared" si="72"/>
        <v>14078.810000000001</v>
      </c>
      <c r="AF165" s="5">
        <v>3504.6</v>
      </c>
      <c r="AG165" s="5">
        <f t="shared" si="88"/>
        <v>822.0209711175</v>
      </c>
      <c r="AH165" s="5">
        <v>4911.24</v>
      </c>
      <c r="AJ165" s="5">
        <f t="shared" si="89"/>
        <v>0</v>
      </c>
      <c r="AM165" s="5">
        <f t="shared" si="90"/>
        <v>13824.1</v>
      </c>
      <c r="AN165" s="5">
        <f t="shared" si="91"/>
        <v>3242.50987468625</v>
      </c>
      <c r="AO165" s="5">
        <v>18990.05</v>
      </c>
      <c r="AQ165" s="5">
        <f t="shared" si="73"/>
        <v>18990.050000000003</v>
      </c>
      <c r="AR165" s="5">
        <f t="shared" si="74"/>
        <v>16787.662</v>
      </c>
      <c r="AS165" s="1">
        <f t="shared" si="75"/>
        <v>0.16135969380369938</v>
      </c>
      <c r="AT165" s="1">
        <f t="shared" si="76"/>
        <v>0.8386403061963007</v>
      </c>
      <c r="AV165" s="5">
        <f t="shared" si="77"/>
        <v>21900.77</v>
      </c>
      <c r="AW165" s="1">
        <f t="shared" si="78"/>
        <v>0.13290491612851968</v>
      </c>
      <c r="AX165" s="1">
        <f t="shared" si="79"/>
        <v>0.8670950838714803</v>
      </c>
    </row>
    <row r="166" spans="1:50" ht="12.75">
      <c r="A166" s="4">
        <v>1492</v>
      </c>
      <c r="B166" s="3">
        <v>12</v>
      </c>
      <c r="C166" s="5">
        <v>67.46</v>
      </c>
      <c r="D166" s="5">
        <f t="shared" si="80"/>
        <v>16.511030633999997</v>
      </c>
      <c r="E166" s="5">
        <v>1097.12</v>
      </c>
      <c r="F166" s="5">
        <v>66.07</v>
      </c>
      <c r="G166" s="5">
        <f t="shared" si="81"/>
        <v>16.170824102999998</v>
      </c>
      <c r="H166" s="5">
        <v>1039.8</v>
      </c>
      <c r="I166" s="5">
        <f t="shared" si="82"/>
        <v>32.681854736999995</v>
      </c>
      <c r="J166" s="5">
        <f t="shared" si="71"/>
        <v>2136.92</v>
      </c>
      <c r="L166" s="5">
        <v>7.36</v>
      </c>
      <c r="M166" s="5">
        <f>L166*0.2447529</f>
        <v>1.801381344</v>
      </c>
      <c r="N166" s="5">
        <v>111.53</v>
      </c>
      <c r="P166" s="5">
        <f>O166*0.2447529</f>
        <v>0</v>
      </c>
      <c r="S166" s="5">
        <f t="shared" si="83"/>
        <v>140.89</v>
      </c>
      <c r="T166" s="5">
        <f t="shared" si="84"/>
        <v>34.483236080999994</v>
      </c>
      <c r="U166" s="5">
        <v>2248.45</v>
      </c>
      <c r="W166" s="5">
        <v>6390.9</v>
      </c>
      <c r="X166" s="5">
        <f t="shared" si="85"/>
        <v>1499.0166707512499</v>
      </c>
      <c r="Y166" s="5">
        <v>9923.09</v>
      </c>
      <c r="Z166" s="5">
        <v>10627.4</v>
      </c>
      <c r="AA166" s="5">
        <f t="shared" si="86"/>
        <v>2492.7083457324998</v>
      </c>
      <c r="AB166" s="5">
        <v>17083.97</v>
      </c>
      <c r="AC166" s="5">
        <f t="shared" si="87"/>
        <v>3991.7250164837496</v>
      </c>
      <c r="AD166" s="5">
        <f t="shared" si="72"/>
        <v>27007.06</v>
      </c>
      <c r="AF166" s="5">
        <v>1936.3</v>
      </c>
      <c r="AG166" s="5">
        <f t="shared" si="88"/>
        <v>454.16858025874996</v>
      </c>
      <c r="AH166" s="5">
        <v>2713.46</v>
      </c>
      <c r="AJ166" s="5">
        <f t="shared" si="89"/>
        <v>0</v>
      </c>
      <c r="AM166" s="5">
        <f t="shared" si="90"/>
        <v>18954.6</v>
      </c>
      <c r="AN166" s="5">
        <f t="shared" si="91"/>
        <v>4445.8935967424995</v>
      </c>
      <c r="AO166" s="5">
        <v>29720.52</v>
      </c>
      <c r="AQ166" s="5">
        <f t="shared" si="73"/>
        <v>29720.52</v>
      </c>
      <c r="AR166" s="5">
        <f t="shared" si="74"/>
        <v>29143.980000000003</v>
      </c>
      <c r="AS166" s="1">
        <f t="shared" si="75"/>
        <v>0.07332286118779932</v>
      </c>
      <c r="AT166" s="1">
        <f t="shared" si="76"/>
        <v>0.9266771388122006</v>
      </c>
      <c r="AV166" s="5">
        <f t="shared" si="77"/>
        <v>31968.97</v>
      </c>
      <c r="AW166" s="1">
        <f t="shared" si="78"/>
        <v>0.07033226281609947</v>
      </c>
      <c r="AX166" s="1">
        <f t="shared" si="79"/>
        <v>0.9296677371839005</v>
      </c>
    </row>
    <row r="167" spans="1:50" ht="12.75">
      <c r="A167" s="4">
        <v>1493</v>
      </c>
      <c r="B167" s="3">
        <v>12</v>
      </c>
      <c r="C167" s="5">
        <v>43.09</v>
      </c>
      <c r="D167" s="5">
        <f t="shared" si="80"/>
        <v>10.546402461000001</v>
      </c>
      <c r="E167" s="5">
        <v>783.7</v>
      </c>
      <c r="F167" s="5">
        <v>16.44</v>
      </c>
      <c r="G167" s="5">
        <f t="shared" si="81"/>
        <v>4.0237376760000005</v>
      </c>
      <c r="H167" s="5">
        <v>304.04</v>
      </c>
      <c r="I167" s="5">
        <f t="shared" si="82"/>
        <v>14.570140137000003</v>
      </c>
      <c r="J167" s="5">
        <f t="shared" si="71"/>
        <v>1087.74</v>
      </c>
      <c r="M167" s="5">
        <f>L167*0.2447529</f>
        <v>0</v>
      </c>
      <c r="P167" s="5">
        <f>O167*0.2447529</f>
        <v>0</v>
      </c>
      <c r="S167" s="5">
        <f t="shared" si="83"/>
        <v>59.53</v>
      </c>
      <c r="T167" s="5">
        <f t="shared" si="84"/>
        <v>14.570140137</v>
      </c>
      <c r="U167" s="5">
        <v>1087.74</v>
      </c>
      <c r="W167" s="5">
        <v>5963.2</v>
      </c>
      <c r="X167" s="5">
        <f t="shared" si="85"/>
        <v>1398.6975560600001</v>
      </c>
      <c r="Y167" s="5">
        <v>10247.63</v>
      </c>
      <c r="Z167" s="5">
        <v>5531.5</v>
      </c>
      <c r="AA167" s="5">
        <f t="shared" si="86"/>
        <v>1297.44022191875</v>
      </c>
      <c r="AB167" s="5">
        <v>9399.68</v>
      </c>
      <c r="AC167" s="5">
        <f t="shared" si="87"/>
        <v>2696.13777797875</v>
      </c>
      <c r="AD167" s="5">
        <f t="shared" si="72"/>
        <v>19647.309999999998</v>
      </c>
      <c r="AG167" s="5">
        <f t="shared" si="88"/>
        <v>0</v>
      </c>
      <c r="AJ167" s="5">
        <f t="shared" si="89"/>
        <v>0</v>
      </c>
      <c r="AM167" s="5">
        <f t="shared" si="90"/>
        <v>11494.7</v>
      </c>
      <c r="AN167" s="5">
        <f t="shared" si="91"/>
        <v>2696.1377779787504</v>
      </c>
      <c r="AO167" s="5">
        <v>19647.31</v>
      </c>
      <c r="AQ167" s="5">
        <f t="shared" si="73"/>
        <v>19647.309999999998</v>
      </c>
      <c r="AR167" s="5">
        <f t="shared" si="74"/>
        <v>20735.05</v>
      </c>
      <c r="AS167" s="1">
        <f t="shared" si="75"/>
        <v>0.0524590005811416</v>
      </c>
      <c r="AT167" s="1">
        <f t="shared" si="76"/>
        <v>0.9475409994188583</v>
      </c>
      <c r="AV167" s="5">
        <f t="shared" si="77"/>
        <v>20735.050000000003</v>
      </c>
      <c r="AW167" s="1">
        <f t="shared" si="78"/>
        <v>0.052459000581141585</v>
      </c>
      <c r="AX167" s="1">
        <f t="shared" si="79"/>
        <v>0.9475409994188584</v>
      </c>
    </row>
    <row r="168" spans="1:50" ht="12.75">
      <c r="A168" s="4">
        <v>1494</v>
      </c>
      <c r="B168" s="3">
        <v>12</v>
      </c>
      <c r="C168" s="5">
        <v>6.5</v>
      </c>
      <c r="D168" s="5">
        <f t="shared" si="80"/>
        <v>1.59089385</v>
      </c>
      <c r="E168" s="5">
        <v>118.29</v>
      </c>
      <c r="F168" s="5">
        <v>0</v>
      </c>
      <c r="G168" s="5">
        <f t="shared" si="81"/>
        <v>0</v>
      </c>
      <c r="H168" s="5">
        <f>(G168/T168)*U168</f>
        <v>0</v>
      </c>
      <c r="I168" s="5">
        <f t="shared" si="82"/>
        <v>1.59089385</v>
      </c>
      <c r="J168" s="5">
        <f t="shared" si="71"/>
        <v>118.29</v>
      </c>
      <c r="M168" s="5">
        <f>L168*0.2447529</f>
        <v>0</v>
      </c>
      <c r="P168" s="5">
        <f>O168*0.2447529</f>
        <v>0</v>
      </c>
      <c r="S168" s="5">
        <f t="shared" si="83"/>
        <v>6.5</v>
      </c>
      <c r="T168" s="5">
        <f t="shared" si="84"/>
        <v>1.59089385</v>
      </c>
      <c r="U168" s="5">
        <v>118.29</v>
      </c>
      <c r="W168" s="5">
        <v>2444.9</v>
      </c>
      <c r="X168" s="5">
        <f t="shared" si="85"/>
        <v>573.46318332625</v>
      </c>
      <c r="Y168" s="5">
        <v>4781.19</v>
      </c>
      <c r="Z168" s="5">
        <v>5255.9</v>
      </c>
      <c r="AA168" s="5">
        <f t="shared" si="86"/>
        <v>1232.79690181375</v>
      </c>
      <c r="AB168" s="5">
        <v>10221.81</v>
      </c>
      <c r="AC168" s="5">
        <f t="shared" si="87"/>
        <v>1806.2600851400002</v>
      </c>
      <c r="AD168" s="5">
        <f t="shared" si="72"/>
        <v>15003</v>
      </c>
      <c r="AG168" s="5">
        <f t="shared" si="88"/>
        <v>0</v>
      </c>
      <c r="AJ168" s="5">
        <f t="shared" si="89"/>
        <v>0</v>
      </c>
      <c r="AM168" s="5">
        <f t="shared" si="90"/>
        <v>7700.799999999999</v>
      </c>
      <c r="AN168" s="5">
        <f t="shared" si="91"/>
        <v>1806.26008514</v>
      </c>
      <c r="AO168" s="5">
        <v>15003</v>
      </c>
      <c r="AQ168" s="5">
        <f aca="true" t="shared" si="92" ref="AQ168:AQ173">Y168+AB168+AH168+AK168</f>
        <v>15003</v>
      </c>
      <c r="AR168" s="5">
        <f t="shared" si="74"/>
        <v>15121.29</v>
      </c>
      <c r="AS168" s="1">
        <f t="shared" si="75"/>
        <v>0.007822745281652558</v>
      </c>
      <c r="AT168" s="1">
        <f t="shared" si="76"/>
        <v>0.9921772547183474</v>
      </c>
      <c r="AV168" s="5">
        <f aca="true" t="shared" si="93" ref="AV168:AV173">U168+AO168</f>
        <v>15121.29</v>
      </c>
      <c r="AW168" s="1">
        <f t="shared" si="78"/>
        <v>0.007822745281652558</v>
      </c>
      <c r="AX168" s="1">
        <f t="shared" si="79"/>
        <v>0.9921772547183474</v>
      </c>
    </row>
    <row r="169" spans="1:50" ht="12.75">
      <c r="A169" s="4">
        <v>1495</v>
      </c>
      <c r="B169" s="3">
        <v>12</v>
      </c>
      <c r="C169" s="5">
        <v>7.55</v>
      </c>
      <c r="D169" s="5">
        <f t="shared" si="80"/>
        <v>1.847884395</v>
      </c>
      <c r="E169" s="5">
        <v>137.41</v>
      </c>
      <c r="F169" s="5">
        <v>8.44</v>
      </c>
      <c r="G169" s="5">
        <f t="shared" si="81"/>
        <v>2.0657144759999997</v>
      </c>
      <c r="H169" s="5">
        <v>179.092</v>
      </c>
      <c r="I169" s="5">
        <f t="shared" si="82"/>
        <v>3.9135988709999996</v>
      </c>
      <c r="J169" s="5">
        <f t="shared" si="71"/>
        <v>316.502</v>
      </c>
      <c r="M169" s="5">
        <f>L169*0.2447529</f>
        <v>0</v>
      </c>
      <c r="P169" s="5">
        <f>O169*0.2447529</f>
        <v>0</v>
      </c>
      <c r="S169" s="5">
        <f t="shared" si="83"/>
        <v>15.989999999999998</v>
      </c>
      <c r="T169" s="5">
        <f t="shared" si="84"/>
        <v>3.9135988709999996</v>
      </c>
      <c r="U169" s="5">
        <v>316.5</v>
      </c>
      <c r="W169" s="5">
        <v>2840.2</v>
      </c>
      <c r="X169" s="5">
        <f t="shared" si="85"/>
        <v>666.1827204724999</v>
      </c>
      <c r="Y169" s="5">
        <v>5554.14</v>
      </c>
      <c r="Z169" s="5">
        <v>4448.3</v>
      </c>
      <c r="AA169" s="5">
        <f t="shared" si="86"/>
        <v>1043.3703948587502</v>
      </c>
      <c r="AB169" s="5">
        <v>8690.47</v>
      </c>
      <c r="AC169" s="5">
        <f t="shared" si="87"/>
        <v>1709.55311533125</v>
      </c>
      <c r="AD169" s="5">
        <f t="shared" si="72"/>
        <v>14244.61</v>
      </c>
      <c r="AG169" s="5">
        <f t="shared" si="88"/>
        <v>0</v>
      </c>
      <c r="AJ169" s="5">
        <f t="shared" si="89"/>
        <v>0</v>
      </c>
      <c r="AM169" s="5">
        <f t="shared" si="90"/>
        <v>7288.5</v>
      </c>
      <c r="AN169" s="5">
        <f t="shared" si="91"/>
        <v>1709.55311533125</v>
      </c>
      <c r="AO169" s="5">
        <v>14244.61</v>
      </c>
      <c r="AQ169" s="5">
        <f t="shared" si="92"/>
        <v>14244.61</v>
      </c>
      <c r="AR169" s="5">
        <f t="shared" si="74"/>
        <v>14561.112000000001</v>
      </c>
      <c r="AS169" s="1">
        <f t="shared" si="75"/>
        <v>0.021736114659374917</v>
      </c>
      <c r="AT169" s="1">
        <f t="shared" si="76"/>
        <v>0.978263885340625</v>
      </c>
      <c r="AV169" s="5">
        <f t="shared" si="93"/>
        <v>14561.11</v>
      </c>
      <c r="AW169" s="1">
        <f t="shared" si="78"/>
        <v>0.0217359802927112</v>
      </c>
      <c r="AX169" s="1">
        <f t="shared" si="79"/>
        <v>0.9782640197072888</v>
      </c>
    </row>
    <row r="170" spans="1:50" ht="12.75">
      <c r="A170" s="4">
        <v>1496</v>
      </c>
      <c r="B170" s="3">
        <v>12</v>
      </c>
      <c r="C170" s="5">
        <v>41.1</v>
      </c>
      <c r="D170" s="5">
        <f t="shared" si="80"/>
        <v>10.059344190000001</v>
      </c>
      <c r="E170" s="5">
        <v>889.71</v>
      </c>
      <c r="F170" s="5">
        <v>80.55</v>
      </c>
      <c r="G170" s="5">
        <f t="shared" si="81"/>
        <v>19.714846095</v>
      </c>
      <c r="H170" s="5">
        <v>1781.15</v>
      </c>
      <c r="I170" s="5">
        <f t="shared" si="82"/>
        <v>29.774190285</v>
      </c>
      <c r="J170" s="5">
        <f t="shared" si="71"/>
        <v>2670.86</v>
      </c>
      <c r="M170" s="5">
        <f>L170*0.2447529</f>
        <v>0</v>
      </c>
      <c r="P170" s="5">
        <f>O170*0.2447529</f>
        <v>0</v>
      </c>
      <c r="S170" s="5">
        <f t="shared" si="83"/>
        <v>121.65</v>
      </c>
      <c r="T170" s="5">
        <f t="shared" si="84"/>
        <v>29.774190285</v>
      </c>
      <c r="U170" s="5">
        <v>2670.86</v>
      </c>
      <c r="W170" s="5">
        <v>6734.5</v>
      </c>
      <c r="X170" s="5">
        <f t="shared" si="85"/>
        <v>1579.60972150625</v>
      </c>
      <c r="Y170" s="5">
        <v>13264.96</v>
      </c>
      <c r="Z170" s="5">
        <v>8243.9</v>
      </c>
      <c r="AA170" s="5">
        <f t="shared" si="86"/>
        <v>1933.6468309637498</v>
      </c>
      <c r="AB170" s="5">
        <v>16296.61</v>
      </c>
      <c r="AC170" s="5">
        <f t="shared" si="87"/>
        <v>3513.25655247</v>
      </c>
      <c r="AD170" s="5">
        <f t="shared" si="72"/>
        <v>29561.57</v>
      </c>
      <c r="AG170" s="5">
        <f t="shared" si="88"/>
        <v>0</v>
      </c>
      <c r="AJ170" s="5">
        <f t="shared" si="89"/>
        <v>0</v>
      </c>
      <c r="AM170" s="5">
        <f t="shared" si="90"/>
        <v>14978.4</v>
      </c>
      <c r="AN170" s="5">
        <f t="shared" si="91"/>
        <v>3513.25655247</v>
      </c>
      <c r="AO170" s="5">
        <v>29561.57</v>
      </c>
      <c r="AQ170" s="5">
        <f t="shared" si="92"/>
        <v>29561.57</v>
      </c>
      <c r="AR170" s="5">
        <f t="shared" si="74"/>
        <v>32232.43</v>
      </c>
      <c r="AS170" s="1">
        <f t="shared" si="75"/>
        <v>0.0828625083495101</v>
      </c>
      <c r="AT170" s="1">
        <f t="shared" si="76"/>
        <v>0.9171374916504899</v>
      </c>
      <c r="AV170" s="5">
        <f t="shared" si="93"/>
        <v>32232.43</v>
      </c>
      <c r="AW170" s="1">
        <f t="shared" si="78"/>
        <v>0.0828625083495101</v>
      </c>
      <c r="AX170" s="1">
        <f t="shared" si="79"/>
        <v>0.9171374916504899</v>
      </c>
    </row>
    <row r="171" spans="1:50" ht="12.75">
      <c r="A171" s="4">
        <v>1497</v>
      </c>
      <c r="B171" s="3">
        <v>12</v>
      </c>
      <c r="C171" s="5">
        <v>100.68</v>
      </c>
      <c r="D171" s="5">
        <f t="shared" si="80"/>
        <v>24.641721972000003</v>
      </c>
      <c r="E171" s="5">
        <v>2224.15</v>
      </c>
      <c r="F171" s="5">
        <v>193.92</v>
      </c>
      <c r="G171" s="5">
        <f t="shared" si="81"/>
        <v>47.462482367999996</v>
      </c>
      <c r="H171" s="5">
        <v>4305</v>
      </c>
      <c r="I171" s="5">
        <f t="shared" si="82"/>
        <v>72.10420434</v>
      </c>
      <c r="J171" s="5">
        <f t="shared" si="71"/>
        <v>6529.15</v>
      </c>
      <c r="M171" s="5">
        <f>L171*0.2447529</f>
        <v>0</v>
      </c>
      <c r="P171" s="5">
        <f>O171*0.2447529</f>
        <v>0</v>
      </c>
      <c r="S171" s="5">
        <f t="shared" si="83"/>
        <v>294.6</v>
      </c>
      <c r="T171" s="5">
        <f t="shared" si="84"/>
        <v>72.10420434000001</v>
      </c>
      <c r="U171" s="5">
        <v>6529.15</v>
      </c>
      <c r="W171" s="5">
        <v>13745.4</v>
      </c>
      <c r="X171" s="5">
        <f t="shared" si="85"/>
        <v>3224.0504070075</v>
      </c>
      <c r="Y171" s="5">
        <v>27143.12</v>
      </c>
      <c r="Z171" s="5">
        <v>16248.3</v>
      </c>
      <c r="AA171" s="5">
        <f t="shared" si="86"/>
        <v>3811.11777235875</v>
      </c>
      <c r="AB171" s="5">
        <v>32277.93</v>
      </c>
      <c r="AC171" s="5">
        <f t="shared" si="87"/>
        <v>7035.16817936625</v>
      </c>
      <c r="AD171" s="5">
        <f t="shared" si="72"/>
        <v>59421.05</v>
      </c>
      <c r="AG171" s="5">
        <f t="shared" si="88"/>
        <v>0</v>
      </c>
      <c r="AI171" s="5">
        <v>1342.5</v>
      </c>
      <c r="AJ171" s="5">
        <f t="shared" si="89"/>
        <v>314.88990290625003</v>
      </c>
      <c r="AK171" s="5">
        <v>2677.19</v>
      </c>
      <c r="AM171" s="5">
        <f t="shared" si="90"/>
        <v>31336.199999999997</v>
      </c>
      <c r="AN171" s="5">
        <f t="shared" si="91"/>
        <v>7350.0580822725</v>
      </c>
      <c r="AO171" s="5">
        <v>62098.24</v>
      </c>
      <c r="AQ171" s="5">
        <f t="shared" si="92"/>
        <v>62098.240000000005</v>
      </c>
      <c r="AR171" s="5">
        <f t="shared" si="74"/>
        <v>65950.2</v>
      </c>
      <c r="AS171" s="1">
        <f t="shared" si="75"/>
        <v>0.09900121606909455</v>
      </c>
      <c r="AT171" s="1">
        <f t="shared" si="76"/>
        <v>0.9009987839309055</v>
      </c>
      <c r="AV171" s="5">
        <f t="shared" si="93"/>
        <v>68627.39</v>
      </c>
      <c r="AW171" s="1">
        <f t="shared" si="78"/>
        <v>0.09513912739505319</v>
      </c>
      <c r="AX171" s="1">
        <f t="shared" si="79"/>
        <v>0.9048608726049467</v>
      </c>
    </row>
    <row r="172" spans="1:50" ht="12.75">
      <c r="A172" s="4">
        <v>1498</v>
      </c>
      <c r="B172" s="3">
        <v>12</v>
      </c>
      <c r="C172" s="5">
        <v>63.15</v>
      </c>
      <c r="D172" s="5">
        <f t="shared" si="80"/>
        <v>15.456145634999999</v>
      </c>
      <c r="E172" s="5">
        <v>1398.23</v>
      </c>
      <c r="F172" s="5">
        <v>106</v>
      </c>
      <c r="G172" s="5">
        <f t="shared" si="81"/>
        <v>25.9438074</v>
      </c>
      <c r="H172" s="5">
        <v>2353.09</v>
      </c>
      <c r="I172" s="5">
        <f t="shared" si="82"/>
        <v>41.399953034999996</v>
      </c>
      <c r="J172" s="5">
        <f t="shared" si="71"/>
        <v>3751.32</v>
      </c>
      <c r="M172" s="5">
        <f>L172*0.2447529</f>
        <v>0</v>
      </c>
      <c r="P172" s="5">
        <f>O172*0.2447529</f>
        <v>0</v>
      </c>
      <c r="S172" s="5">
        <f t="shared" si="83"/>
        <v>169.15</v>
      </c>
      <c r="T172" s="5">
        <f t="shared" si="84"/>
        <v>41.399953035</v>
      </c>
      <c r="U172" s="5">
        <v>3751.32</v>
      </c>
      <c r="W172" s="5">
        <v>5599.4</v>
      </c>
      <c r="X172" s="5">
        <f t="shared" si="85"/>
        <v>1313.3664970825</v>
      </c>
      <c r="Y172" s="5">
        <v>11058.45</v>
      </c>
      <c r="Z172" s="5">
        <v>10233</v>
      </c>
      <c r="AA172" s="5">
        <f t="shared" si="86"/>
        <v>2400.1999079625</v>
      </c>
      <c r="AB172" s="5">
        <v>20173.15</v>
      </c>
      <c r="AC172" s="5">
        <f t="shared" si="87"/>
        <v>3713.5664050450005</v>
      </c>
      <c r="AD172" s="5">
        <f t="shared" si="72"/>
        <v>31231.600000000002</v>
      </c>
      <c r="AG172" s="5">
        <f t="shared" si="88"/>
        <v>0</v>
      </c>
      <c r="AI172" s="5">
        <v>2913.1</v>
      </c>
      <c r="AJ172" s="5">
        <f t="shared" si="89"/>
        <v>683.2817699487499</v>
      </c>
      <c r="AK172" s="5">
        <v>5809.46</v>
      </c>
      <c r="AM172" s="5">
        <f t="shared" si="90"/>
        <v>18745.5</v>
      </c>
      <c r="AN172" s="5">
        <f t="shared" si="91"/>
        <v>4396.84817499375</v>
      </c>
      <c r="AO172" s="5">
        <v>37041.06</v>
      </c>
      <c r="AQ172" s="5">
        <f t="shared" si="92"/>
        <v>37041.060000000005</v>
      </c>
      <c r="AR172" s="5">
        <f t="shared" si="74"/>
        <v>34982.920000000006</v>
      </c>
      <c r="AS172" s="1">
        <f t="shared" si="75"/>
        <v>0.10723290108430056</v>
      </c>
      <c r="AT172" s="1">
        <f t="shared" si="76"/>
        <v>0.8927670989156994</v>
      </c>
      <c r="AV172" s="5">
        <f t="shared" si="93"/>
        <v>40792.38</v>
      </c>
      <c r="AW172" s="1">
        <f t="shared" si="78"/>
        <v>0.09196129277085574</v>
      </c>
      <c r="AX172" s="1">
        <f t="shared" si="79"/>
        <v>0.9080387072291443</v>
      </c>
    </row>
    <row r="173" spans="1:50" ht="12.75">
      <c r="A173" s="4">
        <v>1499</v>
      </c>
      <c r="B173" s="3">
        <v>12</v>
      </c>
      <c r="C173" s="5">
        <v>1201.42</v>
      </c>
      <c r="D173" s="5">
        <f t="shared" si="80"/>
        <v>294.05102911800003</v>
      </c>
      <c r="E173" s="5">
        <v>27802.64</v>
      </c>
      <c r="F173" s="5">
        <v>504.96</v>
      </c>
      <c r="G173" s="5">
        <f t="shared" si="81"/>
        <v>123.59042438399999</v>
      </c>
      <c r="H173" s="5">
        <v>11602.49</v>
      </c>
      <c r="I173" s="5">
        <f t="shared" si="82"/>
        <v>417.641453502</v>
      </c>
      <c r="J173" s="5">
        <f t="shared" si="71"/>
        <v>39405.13</v>
      </c>
      <c r="M173" s="5">
        <f>L173*0.2447529</f>
        <v>0</v>
      </c>
      <c r="P173" s="5">
        <f>O173*0.2447529</f>
        <v>0</v>
      </c>
      <c r="S173" s="5">
        <f t="shared" si="83"/>
        <v>1706.38</v>
      </c>
      <c r="T173" s="5">
        <f t="shared" si="84"/>
        <v>417.64145350200005</v>
      </c>
      <c r="U173" s="5">
        <v>39405.13</v>
      </c>
      <c r="W173" s="5">
        <v>5930.7</v>
      </c>
      <c r="X173" s="5">
        <f t="shared" si="85"/>
        <v>1391.07452302875</v>
      </c>
      <c r="Y173" s="5">
        <v>11734.7</v>
      </c>
      <c r="Z173" s="5">
        <v>11078.3</v>
      </c>
      <c r="AA173" s="5">
        <f t="shared" si="86"/>
        <v>2598.46913323375</v>
      </c>
      <c r="AB173" s="5">
        <v>21946.42</v>
      </c>
      <c r="AC173" s="5">
        <f t="shared" si="87"/>
        <v>3989.5436562625</v>
      </c>
      <c r="AD173" s="5">
        <f t="shared" si="72"/>
        <v>33681.119999999995</v>
      </c>
      <c r="AG173" s="5">
        <f t="shared" si="88"/>
        <v>0</v>
      </c>
      <c r="AI173" s="5">
        <v>2913.1</v>
      </c>
      <c r="AJ173" s="5">
        <f t="shared" si="89"/>
        <v>683.2817699487499</v>
      </c>
      <c r="AK173" s="5">
        <v>5809.46</v>
      </c>
      <c r="AM173" s="5">
        <f t="shared" si="90"/>
        <v>19922.1</v>
      </c>
      <c r="AN173" s="5">
        <f t="shared" si="91"/>
        <v>4672.82542621125</v>
      </c>
      <c r="AO173" s="5">
        <v>39490.58</v>
      </c>
      <c r="AQ173" s="5">
        <f t="shared" si="92"/>
        <v>39490.579999999994</v>
      </c>
      <c r="AR173" s="5">
        <f t="shared" si="74"/>
        <v>73086.25</v>
      </c>
      <c r="AS173" s="1">
        <f t="shared" si="75"/>
        <v>0.5391592809865057</v>
      </c>
      <c r="AT173" s="1">
        <f t="shared" si="76"/>
        <v>0.46084071901349427</v>
      </c>
      <c r="AV173" s="5">
        <f t="shared" si="93"/>
        <v>78895.70999999999</v>
      </c>
      <c r="AW173" s="1">
        <f t="shared" si="78"/>
        <v>0.4994584623168991</v>
      </c>
      <c r="AX173" s="1">
        <f t="shared" si="79"/>
        <v>0.500541537683101</v>
      </c>
    </row>
    <row r="174" spans="1:46" ht="12.75">
      <c r="A174" s="4">
        <v>1500</v>
      </c>
      <c r="B174" s="3">
        <v>12</v>
      </c>
      <c r="D174" s="5">
        <f>(464.4167+952.5324)-294.051</f>
        <v>1122.8981</v>
      </c>
      <c r="E174" s="5">
        <f>(43473.6383+89755.8993)-27802.64</f>
        <v>105426.89760000001</v>
      </c>
      <c r="G174" s="5">
        <v>689.3486999999999</v>
      </c>
      <c r="H174" s="5">
        <f>(27362.0818+48778.4501)-11602.49</f>
        <v>64538.041900000004</v>
      </c>
      <c r="I174" s="5">
        <f t="shared" si="82"/>
        <v>1812.2468</v>
      </c>
      <c r="J174" s="5">
        <f t="shared" si="71"/>
        <v>169964.9395</v>
      </c>
      <c r="X174" s="5">
        <v>2950.7902000000004</v>
      </c>
      <c r="Y174" s="5">
        <f>(12806.0107+21062.0153)-11734.7</f>
        <v>22133.325999999997</v>
      </c>
      <c r="AA174" s="5">
        <v>3261.8188999999993</v>
      </c>
      <c r="AB174" s="5">
        <f>(24007.4079+25629.3001)-21946.42</f>
        <v>27690.288</v>
      </c>
      <c r="AC174" s="5">
        <f t="shared" si="87"/>
        <v>6212.6091</v>
      </c>
      <c r="AD174" s="5">
        <f t="shared" si="72"/>
        <v>49823.614</v>
      </c>
      <c r="AR174" s="5">
        <f t="shared" si="74"/>
        <v>219788.5535</v>
      </c>
      <c r="AS174" s="1">
        <f t="shared" si="75"/>
        <v>0.7733111519840818</v>
      </c>
      <c r="AT174" s="1">
        <f t="shared" si="76"/>
        <v>0.22668884801591818</v>
      </c>
    </row>
    <row r="175" spans="1:46" ht="12.75">
      <c r="A175" s="4">
        <v>1501</v>
      </c>
      <c r="B175" s="3">
        <v>12</v>
      </c>
      <c r="D175" s="5">
        <v>243.3416</v>
      </c>
      <c r="E175" s="5">
        <v>23071.0313</v>
      </c>
      <c r="G175" s="5">
        <v>584.2424</v>
      </c>
      <c r="H175" s="5">
        <v>55388.8521</v>
      </c>
      <c r="I175" s="5">
        <f t="shared" si="82"/>
        <v>827.584</v>
      </c>
      <c r="J175" s="5">
        <f t="shared" si="71"/>
        <v>78459.88339999999</v>
      </c>
      <c r="X175" s="5">
        <v>818.0084</v>
      </c>
      <c r="Y175" s="5">
        <v>6913.6757</v>
      </c>
      <c r="AA175" s="5">
        <v>2520.5802</v>
      </c>
      <c r="AB175" s="5">
        <v>21303.5487</v>
      </c>
      <c r="AC175" s="5">
        <f t="shared" si="87"/>
        <v>3338.5886</v>
      </c>
      <c r="AD175" s="5">
        <f t="shared" si="72"/>
        <v>28217.2244</v>
      </c>
      <c r="AR175" s="5">
        <f t="shared" si="74"/>
        <v>106677.1078</v>
      </c>
      <c r="AS175" s="1">
        <f t="shared" si="75"/>
        <v>0.7354894130341242</v>
      </c>
      <c r="AT175" s="1">
        <f t="shared" si="76"/>
        <v>0.2645105869658757</v>
      </c>
    </row>
    <row r="176" spans="1:46" ht="12.75">
      <c r="A176" s="4">
        <v>1502</v>
      </c>
      <c r="B176" s="3">
        <v>12</v>
      </c>
      <c r="D176" s="5">
        <v>140.7616</v>
      </c>
      <c r="E176" s="5">
        <v>13346.0513</v>
      </c>
      <c r="G176" s="5">
        <v>337.4034</v>
      </c>
      <c r="H176" s="5">
        <v>32004.8077</v>
      </c>
      <c r="I176" s="5">
        <f t="shared" si="82"/>
        <v>478.16499999999996</v>
      </c>
      <c r="J176" s="5">
        <f t="shared" si="71"/>
        <v>45350.859</v>
      </c>
      <c r="X176" s="5">
        <v>880.3526</v>
      </c>
      <c r="Y176" s="5">
        <v>7552.3569</v>
      </c>
      <c r="AA176" s="5">
        <v>2134.1281</v>
      </c>
      <c r="AB176" s="5">
        <v>18408.3931</v>
      </c>
      <c r="AC176" s="5">
        <f t="shared" si="87"/>
        <v>3014.4807</v>
      </c>
      <c r="AD176" s="5">
        <f t="shared" si="72"/>
        <v>25960.75</v>
      </c>
      <c r="AR176" s="5">
        <f t="shared" si="74"/>
        <v>71311.609</v>
      </c>
      <c r="AS176" s="1">
        <f t="shared" si="75"/>
        <v>0.6359533831300875</v>
      </c>
      <c r="AT176" s="1">
        <f t="shared" si="76"/>
        <v>0.36404661686991246</v>
      </c>
    </row>
    <row r="177" spans="1:46" ht="12.75">
      <c r="A177" s="4">
        <v>1503</v>
      </c>
      <c r="B177" s="3">
        <v>12</v>
      </c>
      <c r="D177" s="5">
        <v>101.5838</v>
      </c>
      <c r="E177" s="5">
        <v>9635.3722</v>
      </c>
      <c r="G177" s="5">
        <v>337.1149</v>
      </c>
      <c r="H177" s="5">
        <v>31979.3307</v>
      </c>
      <c r="I177" s="5">
        <f t="shared" si="82"/>
        <v>438.6987</v>
      </c>
      <c r="J177" s="5">
        <f t="shared" si="71"/>
        <v>41614.7029</v>
      </c>
      <c r="X177" s="5">
        <v>1421.0707</v>
      </c>
      <c r="Y177" s="5">
        <v>12339.4387</v>
      </c>
      <c r="AA177" s="5">
        <v>2205.7175</v>
      </c>
      <c r="AB177" s="5">
        <v>19063.5379</v>
      </c>
      <c r="AC177" s="5">
        <f t="shared" si="87"/>
        <v>3626.7882</v>
      </c>
      <c r="AD177" s="5">
        <f t="shared" si="72"/>
        <v>31402.9766</v>
      </c>
      <c r="AR177" s="5">
        <f t="shared" si="74"/>
        <v>73017.6795</v>
      </c>
      <c r="AS177" s="1">
        <f t="shared" si="75"/>
        <v>0.569926395702564</v>
      </c>
      <c r="AT177" s="1">
        <f t="shared" si="76"/>
        <v>0.43007360429743596</v>
      </c>
    </row>
    <row r="178" spans="1:46" ht="12.75">
      <c r="A178" s="4">
        <v>1504</v>
      </c>
      <c r="B178" s="3">
        <v>12</v>
      </c>
      <c r="D178" s="5">
        <v>142.4574</v>
      </c>
      <c r="E178" s="5">
        <v>13511.1046</v>
      </c>
      <c r="G178" s="5">
        <v>323.7306</v>
      </c>
      <c r="H178" s="5">
        <v>30719.9159</v>
      </c>
      <c r="I178" s="5">
        <f t="shared" si="82"/>
        <v>466.188</v>
      </c>
      <c r="J178" s="5">
        <f t="shared" si="71"/>
        <v>44231.0205</v>
      </c>
      <c r="X178" s="5">
        <v>647.2162</v>
      </c>
      <c r="Y178" s="5">
        <v>5496.5182</v>
      </c>
      <c r="AA178" s="5">
        <v>2126.3463</v>
      </c>
      <c r="AB178" s="5">
        <v>17951.3956</v>
      </c>
      <c r="AC178" s="5">
        <f t="shared" si="87"/>
        <v>2773.5625</v>
      </c>
      <c r="AD178" s="5">
        <f t="shared" si="72"/>
        <v>23447.913800000002</v>
      </c>
      <c r="AR178" s="5">
        <f t="shared" si="74"/>
        <v>67678.9343</v>
      </c>
      <c r="AS178" s="1">
        <f t="shared" si="75"/>
        <v>0.6535419175475995</v>
      </c>
      <c r="AT178" s="1">
        <f t="shared" si="76"/>
        <v>0.3464580824524006</v>
      </c>
    </row>
    <row r="179" spans="1:46" ht="12.75">
      <c r="A179" s="4">
        <v>1505</v>
      </c>
      <c r="B179" s="3">
        <v>12</v>
      </c>
      <c r="D179" s="5">
        <v>143.7109</v>
      </c>
      <c r="E179" s="5">
        <v>13632.1046</v>
      </c>
      <c r="G179" s="5">
        <v>340.0075</v>
      </c>
      <c r="H179" s="5">
        <v>32274.0778</v>
      </c>
      <c r="I179" s="5">
        <f t="shared" si="82"/>
        <v>483.7184</v>
      </c>
      <c r="J179" s="5">
        <f t="shared" si="71"/>
        <v>45906.1824</v>
      </c>
      <c r="X179" s="5">
        <v>784.9865</v>
      </c>
      <c r="Y179" s="5">
        <v>6751.9812</v>
      </c>
      <c r="AA179" s="5">
        <v>2250.7737</v>
      </c>
      <c r="AB179" s="5">
        <v>18733.7167</v>
      </c>
      <c r="AC179" s="5">
        <f t="shared" si="87"/>
        <v>3035.7602</v>
      </c>
      <c r="AD179" s="5">
        <f t="shared" si="72"/>
        <v>25485.6979</v>
      </c>
      <c r="AR179" s="5">
        <f t="shared" si="74"/>
        <v>71391.88029999999</v>
      </c>
      <c r="AS179" s="1">
        <f t="shared" si="75"/>
        <v>0.6430168557978155</v>
      </c>
      <c r="AT179" s="1">
        <f t="shared" si="76"/>
        <v>0.35698314420218463</v>
      </c>
    </row>
    <row r="180" spans="1:46" ht="12.75">
      <c r="A180" s="4">
        <v>1506</v>
      </c>
      <c r="B180" s="3">
        <v>12</v>
      </c>
      <c r="D180" s="5">
        <v>71.1063</v>
      </c>
      <c r="E180" s="5">
        <v>6752.6641</v>
      </c>
      <c r="G180" s="5">
        <v>364.0453</v>
      </c>
      <c r="H180" s="5">
        <v>34563.3655</v>
      </c>
      <c r="I180" s="5">
        <f t="shared" si="82"/>
        <v>435.15160000000003</v>
      </c>
      <c r="J180" s="5">
        <f t="shared" si="71"/>
        <v>41316.0296</v>
      </c>
      <c r="X180" s="5">
        <v>771.2929</v>
      </c>
      <c r="Y180" s="5">
        <v>6835.4735</v>
      </c>
      <c r="AA180" s="5">
        <v>2135.7664</v>
      </c>
      <c r="AB180" s="5">
        <v>18012.4339</v>
      </c>
      <c r="AC180" s="5">
        <f t="shared" si="87"/>
        <v>2907.0593</v>
      </c>
      <c r="AD180" s="5">
        <f t="shared" si="72"/>
        <v>24847.9074</v>
      </c>
      <c r="AR180" s="5">
        <f t="shared" si="74"/>
        <v>66163.937</v>
      </c>
      <c r="AS180" s="1">
        <f t="shared" si="75"/>
        <v>0.6244493824483268</v>
      </c>
      <c r="AT180" s="1">
        <f t="shared" si="76"/>
        <v>0.3755506175516732</v>
      </c>
    </row>
    <row r="181" spans="1:46" ht="12.75">
      <c r="A181" s="4">
        <v>1507</v>
      </c>
      <c r="B181" s="3">
        <v>12</v>
      </c>
      <c r="D181" s="5">
        <v>23.9257</v>
      </c>
      <c r="E181" s="5">
        <v>2272.3855</v>
      </c>
      <c r="G181" s="5">
        <v>216.7436</v>
      </c>
      <c r="H181" s="5">
        <v>20578.119</v>
      </c>
      <c r="I181" s="5">
        <f t="shared" si="82"/>
        <v>240.6693</v>
      </c>
      <c r="J181" s="5">
        <f t="shared" si="71"/>
        <v>22850.5045</v>
      </c>
      <c r="X181" s="5">
        <v>132.055</v>
      </c>
      <c r="Y181" s="5">
        <v>1210.2838</v>
      </c>
      <c r="AA181" s="5">
        <v>1214.271</v>
      </c>
      <c r="AB181" s="5">
        <v>10361.842299999998</v>
      </c>
      <c r="AC181" s="5">
        <f t="shared" si="87"/>
        <v>1346.326</v>
      </c>
      <c r="AD181" s="5">
        <f t="shared" si="72"/>
        <v>11572.126099999998</v>
      </c>
      <c r="AR181" s="5">
        <f t="shared" si="74"/>
        <v>34422.6306</v>
      </c>
      <c r="AS181" s="1">
        <f t="shared" si="75"/>
        <v>0.663822145539336</v>
      </c>
      <c r="AT181" s="1">
        <f t="shared" si="76"/>
        <v>0.336177854460664</v>
      </c>
    </row>
    <row r="182" spans="1:46" ht="12.75">
      <c r="A182" s="4">
        <v>1508</v>
      </c>
      <c r="B182" s="3">
        <v>12</v>
      </c>
      <c r="D182" s="5">
        <v>11.5567</v>
      </c>
      <c r="E182" s="5">
        <v>1097.4118</v>
      </c>
      <c r="G182" s="5">
        <v>245.1478</v>
      </c>
      <c r="H182" s="5">
        <v>23277.544</v>
      </c>
      <c r="I182" s="5">
        <f t="shared" si="82"/>
        <v>256.7045</v>
      </c>
      <c r="J182" s="5">
        <f t="shared" si="71"/>
        <v>24374.955800000003</v>
      </c>
      <c r="X182" s="5">
        <v>25.2037</v>
      </c>
      <c r="Y182" s="5">
        <v>228.2501</v>
      </c>
      <c r="AA182" s="5">
        <v>1019.9038</v>
      </c>
      <c r="AB182" s="5">
        <v>8752.4294</v>
      </c>
      <c r="AC182" s="5">
        <f t="shared" si="87"/>
        <v>1045.1075</v>
      </c>
      <c r="AD182" s="5">
        <f t="shared" si="72"/>
        <v>8980.6795</v>
      </c>
      <c r="AR182" s="5">
        <f t="shared" si="74"/>
        <v>33355.6353</v>
      </c>
      <c r="AS182" s="1">
        <f t="shared" si="75"/>
        <v>0.7307597526106782</v>
      </c>
      <c r="AT182" s="1">
        <f t="shared" si="76"/>
        <v>0.26924024738932195</v>
      </c>
    </row>
    <row r="183" spans="1:46" ht="12.75">
      <c r="A183" s="4">
        <v>1509</v>
      </c>
      <c r="B183" s="3">
        <v>12</v>
      </c>
      <c r="D183" s="5">
        <v>72.7274</v>
      </c>
      <c r="E183" s="5">
        <v>6906.1261</v>
      </c>
      <c r="G183" s="5">
        <v>272.8069</v>
      </c>
      <c r="H183" s="5">
        <v>25902.5806</v>
      </c>
      <c r="I183" s="5">
        <f t="shared" si="82"/>
        <v>345.5343</v>
      </c>
      <c r="J183" s="5">
        <f t="shared" si="71"/>
        <v>32808.7067</v>
      </c>
      <c r="X183" s="5">
        <v>158.6092</v>
      </c>
      <c r="Y183" s="5">
        <v>1436.4017</v>
      </c>
      <c r="AA183" s="5">
        <v>710.1859000000001</v>
      </c>
      <c r="AB183" s="5">
        <v>6114.2563</v>
      </c>
      <c r="AC183" s="5">
        <f t="shared" si="87"/>
        <v>868.7951</v>
      </c>
      <c r="AD183" s="5">
        <f t="shared" si="72"/>
        <v>7550.657999999999</v>
      </c>
      <c r="AR183" s="5">
        <f t="shared" si="74"/>
        <v>40359.364700000006</v>
      </c>
      <c r="AS183" s="1">
        <f t="shared" si="75"/>
        <v>0.8129143494669527</v>
      </c>
      <c r="AT183" s="1">
        <f t="shared" si="76"/>
        <v>0.18708565053304713</v>
      </c>
    </row>
    <row r="184" spans="1:46" ht="12.75">
      <c r="A184" s="4">
        <v>1510</v>
      </c>
      <c r="B184" s="3">
        <v>12</v>
      </c>
      <c r="D184" s="5">
        <v>59.9343</v>
      </c>
      <c r="E184" s="5">
        <v>5695.4081</v>
      </c>
      <c r="G184" s="5">
        <v>219.4035</v>
      </c>
      <c r="H184" s="5">
        <v>20832.439</v>
      </c>
      <c r="I184" s="5">
        <f t="shared" si="82"/>
        <v>279.3378</v>
      </c>
      <c r="J184" s="5">
        <f t="shared" si="71"/>
        <v>26527.8471</v>
      </c>
      <c r="X184" s="5">
        <v>132.7563</v>
      </c>
      <c r="Y184" s="5">
        <v>1231.1197</v>
      </c>
      <c r="AA184" s="5">
        <v>618.6037</v>
      </c>
      <c r="AB184" s="5">
        <v>5278.49</v>
      </c>
      <c r="AC184" s="5">
        <f t="shared" si="87"/>
        <v>751.36</v>
      </c>
      <c r="AD184" s="5">
        <f t="shared" si="72"/>
        <v>6509.6097</v>
      </c>
      <c r="AR184" s="5">
        <f t="shared" si="74"/>
        <v>33037.4568</v>
      </c>
      <c r="AS184" s="1">
        <f t="shared" si="75"/>
        <v>0.8029627480284741</v>
      </c>
      <c r="AT184" s="1">
        <f t="shared" si="76"/>
        <v>0.19703725197152586</v>
      </c>
    </row>
    <row r="185" spans="1:46" ht="12.75">
      <c r="A185" s="4">
        <v>1511</v>
      </c>
      <c r="B185" s="3">
        <v>12</v>
      </c>
      <c r="D185" s="5">
        <v>41.443</v>
      </c>
      <c r="E185" s="5">
        <v>3933.8202</v>
      </c>
      <c r="G185" s="5">
        <v>201.6835</v>
      </c>
      <c r="H185" s="5">
        <v>19152.3256</v>
      </c>
      <c r="I185" s="5">
        <f t="shared" si="82"/>
        <v>243.12650000000002</v>
      </c>
      <c r="J185" s="5">
        <f t="shared" si="71"/>
        <v>23086.1458</v>
      </c>
      <c r="X185" s="5">
        <v>95.0667</v>
      </c>
      <c r="Y185" s="5">
        <v>930.6777</v>
      </c>
      <c r="AA185" s="5">
        <v>1154.6213</v>
      </c>
      <c r="AB185" s="5">
        <v>9848.1303</v>
      </c>
      <c r="AC185" s="5">
        <f t="shared" si="87"/>
        <v>1249.688</v>
      </c>
      <c r="AD185" s="5">
        <f t="shared" si="72"/>
        <v>10778.808</v>
      </c>
      <c r="AR185" s="5">
        <f t="shared" si="74"/>
        <v>33864.9538</v>
      </c>
      <c r="AS185" s="1">
        <f t="shared" si="75"/>
        <v>0.6817120122573442</v>
      </c>
      <c r="AT185" s="1">
        <f t="shared" si="76"/>
        <v>0.31828798774265565</v>
      </c>
    </row>
    <row r="186" spans="1:46" ht="12.75">
      <c r="A186" s="4">
        <v>1512</v>
      </c>
      <c r="B186" s="3">
        <v>12</v>
      </c>
      <c r="D186" s="5">
        <v>52.5381</v>
      </c>
      <c r="E186" s="5">
        <v>4986.91</v>
      </c>
      <c r="G186" s="5">
        <v>186.0932</v>
      </c>
      <c r="H186" s="5">
        <v>17670.6307</v>
      </c>
      <c r="I186" s="5">
        <f t="shared" si="82"/>
        <v>238.6313</v>
      </c>
      <c r="J186" s="5">
        <f t="shared" si="71"/>
        <v>22657.5407</v>
      </c>
      <c r="X186" s="5">
        <v>147.8401</v>
      </c>
      <c r="Y186" s="5">
        <v>1353.6146</v>
      </c>
      <c r="AA186" s="5">
        <v>2404.1387</v>
      </c>
      <c r="AB186" s="5">
        <v>20490.799000000003</v>
      </c>
      <c r="AC186" s="5">
        <f t="shared" si="87"/>
        <v>2551.9788</v>
      </c>
      <c r="AD186" s="5">
        <f t="shared" si="72"/>
        <v>21844.413600000003</v>
      </c>
      <c r="AR186" s="5">
        <f t="shared" si="74"/>
        <v>44501.954300000005</v>
      </c>
      <c r="AS186" s="1">
        <f t="shared" si="75"/>
        <v>0.5091358583324058</v>
      </c>
      <c r="AT186" s="1">
        <f t="shared" si="76"/>
        <v>0.4908641416675942</v>
      </c>
    </row>
    <row r="187" spans="1:46" ht="12.75">
      <c r="A187" s="4">
        <v>1513</v>
      </c>
      <c r="B187" s="3">
        <v>12</v>
      </c>
      <c r="D187" s="5">
        <v>82.0374</v>
      </c>
      <c r="E187" s="5">
        <v>7787.1652</v>
      </c>
      <c r="G187" s="5">
        <v>274.7448</v>
      </c>
      <c r="H187" s="5">
        <v>26068.4984</v>
      </c>
      <c r="I187" s="5">
        <f t="shared" si="82"/>
        <v>356.7822</v>
      </c>
      <c r="J187" s="5">
        <f t="shared" si="71"/>
        <v>33855.6636</v>
      </c>
      <c r="X187" s="5">
        <v>283.2386</v>
      </c>
      <c r="Y187" s="5">
        <v>2457.3551</v>
      </c>
      <c r="AA187" s="5">
        <v>2342.6429000000003</v>
      </c>
      <c r="AB187" s="5">
        <v>19844.9087</v>
      </c>
      <c r="AC187" s="5">
        <f t="shared" si="87"/>
        <v>2625.8815000000004</v>
      </c>
      <c r="AD187" s="5">
        <f t="shared" si="72"/>
        <v>22302.2638</v>
      </c>
      <c r="AR187" s="5">
        <f t="shared" si="74"/>
        <v>56157.9274</v>
      </c>
      <c r="AS187" s="1">
        <f t="shared" si="75"/>
        <v>0.6028652617261655</v>
      </c>
      <c r="AT187" s="1">
        <f t="shared" si="76"/>
        <v>0.3971347382738345</v>
      </c>
    </row>
    <row r="188" spans="1:46" ht="12.75">
      <c r="A188" s="4">
        <v>1514</v>
      </c>
      <c r="B188" s="3">
        <v>12</v>
      </c>
      <c r="D188" s="5">
        <v>34.1785</v>
      </c>
      <c r="E188" s="5">
        <v>3246.2444</v>
      </c>
      <c r="G188" s="5">
        <v>215.582</v>
      </c>
      <c r="H188" s="5">
        <v>20449.5409</v>
      </c>
      <c r="I188" s="5">
        <f t="shared" si="82"/>
        <v>249.76049999999998</v>
      </c>
      <c r="J188" s="5">
        <f t="shared" si="71"/>
        <v>23695.7853</v>
      </c>
      <c r="X188" s="5">
        <v>120.7659</v>
      </c>
      <c r="Y188" s="5">
        <v>1103.0702</v>
      </c>
      <c r="AA188" s="5">
        <v>940.831</v>
      </c>
      <c r="AB188" s="5">
        <v>8074.8312</v>
      </c>
      <c r="AC188" s="5">
        <f t="shared" si="87"/>
        <v>1061.5969</v>
      </c>
      <c r="AD188" s="5">
        <f t="shared" si="72"/>
        <v>9177.901399999999</v>
      </c>
      <c r="AR188" s="5">
        <f t="shared" si="74"/>
        <v>32873.6867</v>
      </c>
      <c r="AS188" s="1">
        <f t="shared" si="75"/>
        <v>0.7208131389778074</v>
      </c>
      <c r="AT188" s="1">
        <f t="shared" si="76"/>
        <v>0.27918686102219253</v>
      </c>
    </row>
    <row r="189" spans="1:46" ht="12.75">
      <c r="A189" s="4">
        <v>1515</v>
      </c>
      <c r="B189" s="3">
        <v>12</v>
      </c>
      <c r="D189" s="5">
        <v>34.1785</v>
      </c>
      <c r="E189" s="5">
        <v>3246.2444</v>
      </c>
      <c r="G189" s="5">
        <v>166.0161</v>
      </c>
      <c r="H189" s="5">
        <v>15757.6209</v>
      </c>
      <c r="I189" s="5">
        <f t="shared" si="82"/>
        <v>200.19459999999998</v>
      </c>
      <c r="J189" s="5">
        <f t="shared" si="71"/>
        <v>19003.8653</v>
      </c>
      <c r="X189" s="5">
        <v>120.7659</v>
      </c>
      <c r="Y189" s="5">
        <v>1103.0702</v>
      </c>
      <c r="AA189" s="5">
        <v>592.003</v>
      </c>
      <c r="AB189" s="5">
        <v>5164.1775</v>
      </c>
      <c r="AC189" s="5">
        <f t="shared" si="87"/>
        <v>712.7689</v>
      </c>
      <c r="AD189" s="5">
        <f t="shared" si="72"/>
        <v>6267.2477</v>
      </c>
      <c r="AR189" s="5">
        <f t="shared" si="74"/>
        <v>25271.113</v>
      </c>
      <c r="AS189" s="1">
        <f t="shared" si="75"/>
        <v>0.7519995379704882</v>
      </c>
      <c r="AT189" s="1">
        <f t="shared" si="76"/>
        <v>0.2480004620295117</v>
      </c>
    </row>
    <row r="190" spans="1:46" ht="12.75">
      <c r="A190" s="4">
        <v>1516</v>
      </c>
      <c r="B190" s="3">
        <v>12</v>
      </c>
      <c r="D190" s="5">
        <v>10.7686</v>
      </c>
      <c r="E190" s="5">
        <v>1022.7893</v>
      </c>
      <c r="G190" s="5">
        <v>158.931</v>
      </c>
      <c r="H190" s="5">
        <v>15089.8298</v>
      </c>
      <c r="I190" s="5">
        <f aca="true" t="shared" si="94" ref="I190:I221">D190+G190</f>
        <v>169.6996</v>
      </c>
      <c r="J190" s="5">
        <f t="shared" si="71"/>
        <v>16112.6191</v>
      </c>
      <c r="X190" s="5">
        <v>38.0495</v>
      </c>
      <c r="Y190" s="5">
        <v>347.5427</v>
      </c>
      <c r="AA190" s="5">
        <v>947.7946</v>
      </c>
      <c r="AB190" s="5">
        <v>8197.8473</v>
      </c>
      <c r="AC190" s="5">
        <f aca="true" t="shared" si="95" ref="AC190:AC221">X190+AA190</f>
        <v>985.8440999999999</v>
      </c>
      <c r="AD190" s="5">
        <f t="shared" si="72"/>
        <v>8545.39</v>
      </c>
      <c r="AR190" s="5">
        <f t="shared" si="74"/>
        <v>24658.0091</v>
      </c>
      <c r="AS190" s="1">
        <f t="shared" si="75"/>
        <v>0.6534436350743338</v>
      </c>
      <c r="AT190" s="1">
        <f t="shared" si="76"/>
        <v>0.34655636492566627</v>
      </c>
    </row>
    <row r="191" spans="1:46" ht="12.75">
      <c r="A191" s="4">
        <v>1517</v>
      </c>
      <c r="B191" s="3">
        <v>12</v>
      </c>
      <c r="D191" s="5">
        <v>25.5965</v>
      </c>
      <c r="E191" s="5">
        <v>2431.1374</v>
      </c>
      <c r="G191" s="5">
        <v>145.2948</v>
      </c>
      <c r="H191" s="5">
        <v>13799.7116</v>
      </c>
      <c r="I191" s="5">
        <f t="shared" si="94"/>
        <v>170.8913</v>
      </c>
      <c r="J191" s="5">
        <f t="shared" si="71"/>
        <v>16230.849</v>
      </c>
      <c r="X191" s="5">
        <v>246.9834</v>
      </c>
      <c r="Y191" s="5">
        <v>2183.5659</v>
      </c>
      <c r="AA191" s="5">
        <v>978.8412</v>
      </c>
      <c r="AB191" s="5">
        <v>8464.9731</v>
      </c>
      <c r="AC191" s="5">
        <f t="shared" si="95"/>
        <v>1225.8246</v>
      </c>
      <c r="AD191" s="5">
        <f t="shared" si="72"/>
        <v>10648.538999999999</v>
      </c>
      <c r="AR191" s="5">
        <f t="shared" si="74"/>
        <v>26879.388</v>
      </c>
      <c r="AS191" s="1">
        <f t="shared" si="75"/>
        <v>0.6038399758208781</v>
      </c>
      <c r="AT191" s="1">
        <f t="shared" si="76"/>
        <v>0.3961600241791219</v>
      </c>
    </row>
    <row r="192" spans="1:46" ht="12.75">
      <c r="A192" s="4">
        <v>1518</v>
      </c>
      <c r="B192" s="3">
        <v>12</v>
      </c>
      <c r="D192" s="5">
        <v>10.1435</v>
      </c>
      <c r="E192" s="5">
        <v>963.4229</v>
      </c>
      <c r="G192" s="5">
        <v>135.3177</v>
      </c>
      <c r="H192" s="5">
        <v>12852.1557</v>
      </c>
      <c r="I192" s="5">
        <f t="shared" si="94"/>
        <v>145.4612</v>
      </c>
      <c r="J192" s="5">
        <f t="shared" si="71"/>
        <v>13815.578599999999</v>
      </c>
      <c r="X192" s="5">
        <v>97.8758</v>
      </c>
      <c r="Y192" s="5">
        <v>865.314</v>
      </c>
      <c r="AA192" s="5">
        <v>459.9338</v>
      </c>
      <c r="AB192" s="5">
        <v>4045.5946</v>
      </c>
      <c r="AC192" s="5">
        <f t="shared" si="95"/>
        <v>557.8096</v>
      </c>
      <c r="AD192" s="5">
        <f t="shared" si="72"/>
        <v>4910.9086</v>
      </c>
      <c r="AR192" s="5">
        <f t="shared" si="74"/>
        <v>18726.4872</v>
      </c>
      <c r="AS192" s="1">
        <f t="shared" si="75"/>
        <v>0.7377560165154733</v>
      </c>
      <c r="AT192" s="1">
        <f t="shared" si="76"/>
        <v>0.26224398348452665</v>
      </c>
    </row>
    <row r="193" spans="1:46" ht="12.75">
      <c r="A193" s="4">
        <v>1519</v>
      </c>
      <c r="B193" s="3">
        <v>12</v>
      </c>
      <c r="D193" s="5">
        <v>0</v>
      </c>
      <c r="E193" s="5">
        <v>0</v>
      </c>
      <c r="G193" s="5">
        <v>131.0149</v>
      </c>
      <c r="H193" s="5">
        <v>12443.7591</v>
      </c>
      <c r="I193" s="5">
        <f t="shared" si="94"/>
        <v>131.0149</v>
      </c>
      <c r="J193" s="5">
        <f t="shared" si="71"/>
        <v>12443.7591</v>
      </c>
      <c r="X193" s="5">
        <v>0</v>
      </c>
      <c r="Y193" s="5">
        <v>0</v>
      </c>
      <c r="AA193" s="5">
        <v>429.8287</v>
      </c>
      <c r="AB193" s="5">
        <v>3782.7496</v>
      </c>
      <c r="AC193" s="5">
        <f t="shared" si="95"/>
        <v>429.8287</v>
      </c>
      <c r="AD193" s="5">
        <f t="shared" si="72"/>
        <v>3782.7496</v>
      </c>
      <c r="AR193" s="5">
        <f t="shared" si="74"/>
        <v>16226.508699999998</v>
      </c>
      <c r="AS193" s="1">
        <f t="shared" si="75"/>
        <v>0.7668784043483119</v>
      </c>
      <c r="AT193" s="1">
        <f t="shared" si="76"/>
        <v>0.2331215956516882</v>
      </c>
    </row>
    <row r="194" spans="1:46" ht="12.75">
      <c r="A194" s="4">
        <v>1520</v>
      </c>
      <c r="B194" s="3">
        <v>12</v>
      </c>
      <c r="D194" s="5">
        <v>0</v>
      </c>
      <c r="E194" s="5">
        <v>0</v>
      </c>
      <c r="G194" s="5">
        <v>108.4025</v>
      </c>
      <c r="H194" s="5">
        <v>10296.552</v>
      </c>
      <c r="I194" s="5">
        <f t="shared" si="94"/>
        <v>108.4025</v>
      </c>
      <c r="J194" s="5">
        <f t="shared" si="71"/>
        <v>10296.552</v>
      </c>
      <c r="X194" s="5">
        <v>0</v>
      </c>
      <c r="Y194" s="5">
        <v>0</v>
      </c>
      <c r="AA194" s="5">
        <v>326.3031</v>
      </c>
      <c r="AB194" s="5">
        <v>2875.513</v>
      </c>
      <c r="AC194" s="5">
        <f t="shared" si="95"/>
        <v>326.3031</v>
      </c>
      <c r="AD194" s="5">
        <f t="shared" si="72"/>
        <v>2875.513</v>
      </c>
      <c r="AR194" s="5">
        <f t="shared" si="74"/>
        <v>13172.064999999999</v>
      </c>
      <c r="AS194" s="1">
        <f t="shared" si="75"/>
        <v>0.7816961121889393</v>
      </c>
      <c r="AT194" s="1">
        <f t="shared" si="76"/>
        <v>0.21830388781106078</v>
      </c>
    </row>
    <row r="195" spans="1:46" ht="12.75">
      <c r="A195" s="4">
        <v>1521</v>
      </c>
      <c r="B195" s="3">
        <v>12</v>
      </c>
      <c r="D195" s="5">
        <v>831.9195</v>
      </c>
      <c r="E195" s="5">
        <v>80210.2289</v>
      </c>
      <c r="G195" s="5">
        <v>1542.0199</v>
      </c>
      <c r="H195" s="5">
        <v>148310.8726</v>
      </c>
      <c r="I195" s="5">
        <f t="shared" si="94"/>
        <v>2373.9394</v>
      </c>
      <c r="J195" s="5">
        <f t="shared" si="71"/>
        <v>228521.1015</v>
      </c>
      <c r="X195" s="5">
        <v>765.3019</v>
      </c>
      <c r="Y195" s="5">
        <v>6716.5592</v>
      </c>
      <c r="AA195" s="5">
        <v>3365.554</v>
      </c>
      <c r="AB195" s="5">
        <v>29483.803699999997</v>
      </c>
      <c r="AC195" s="5">
        <f t="shared" si="95"/>
        <v>4130.8559000000005</v>
      </c>
      <c r="AD195" s="5">
        <f t="shared" si="72"/>
        <v>36200.36289999999</v>
      </c>
      <c r="AR195" s="5">
        <f t="shared" si="74"/>
        <v>264721.4644</v>
      </c>
      <c r="AS195" s="1">
        <f t="shared" si="75"/>
        <v>0.8632511232814107</v>
      </c>
      <c r="AT195" s="1">
        <f t="shared" si="76"/>
        <v>0.13674887671858918</v>
      </c>
    </row>
    <row r="196" spans="1:46" ht="12.75">
      <c r="A196" s="4">
        <v>1522</v>
      </c>
      <c r="B196" s="3">
        <v>12</v>
      </c>
      <c r="D196" s="5">
        <v>844.5998</v>
      </c>
      <c r="E196" s="5">
        <v>81411.2504</v>
      </c>
      <c r="G196" s="5">
        <v>1066.5124</v>
      </c>
      <c r="H196" s="5">
        <v>102571.4196</v>
      </c>
      <c r="I196" s="5">
        <f t="shared" si="94"/>
        <v>1911.1122</v>
      </c>
      <c r="J196" s="5">
        <f t="shared" si="71"/>
        <v>183982.66999999998</v>
      </c>
      <c r="X196" s="5">
        <v>606.5335</v>
      </c>
      <c r="Y196" s="5">
        <v>5344.2088</v>
      </c>
      <c r="AA196" s="5">
        <v>1681.5430000000001</v>
      </c>
      <c r="AB196" s="5">
        <v>14758.185599999999</v>
      </c>
      <c r="AC196" s="5">
        <f t="shared" si="95"/>
        <v>2288.0765</v>
      </c>
      <c r="AD196" s="5">
        <f t="shared" si="72"/>
        <v>20102.394399999997</v>
      </c>
      <c r="AR196" s="5">
        <f t="shared" si="74"/>
        <v>204085.06439999997</v>
      </c>
      <c r="AS196" s="1">
        <f t="shared" si="75"/>
        <v>0.9014999237739418</v>
      </c>
      <c r="AT196" s="1">
        <f t="shared" si="76"/>
        <v>0.09850007622605822</v>
      </c>
    </row>
    <row r="197" spans="1:46" ht="12.75">
      <c r="A197" s="4">
        <v>1523</v>
      </c>
      <c r="B197" s="3">
        <v>12</v>
      </c>
      <c r="D197" s="5">
        <v>296.0506</v>
      </c>
      <c r="E197" s="5">
        <v>28515.1296</v>
      </c>
      <c r="G197" s="5">
        <v>854.2763</v>
      </c>
      <c r="H197" s="5">
        <v>83662.7576</v>
      </c>
      <c r="I197" s="5">
        <f t="shared" si="94"/>
        <v>1150.3269</v>
      </c>
      <c r="J197" s="5">
        <f t="shared" si="71"/>
        <v>112177.8872</v>
      </c>
      <c r="X197" s="5">
        <v>44.3458</v>
      </c>
      <c r="Y197" s="5">
        <v>417.3634</v>
      </c>
      <c r="AA197" s="5">
        <v>834.8034</v>
      </c>
      <c r="AB197" s="5">
        <v>7453.3954</v>
      </c>
      <c r="AC197" s="5">
        <f t="shared" si="95"/>
        <v>879.1492000000001</v>
      </c>
      <c r="AD197" s="5">
        <f t="shared" si="72"/>
        <v>7870.7588000000005</v>
      </c>
      <c r="AR197" s="5">
        <f t="shared" si="74"/>
        <v>120048.646</v>
      </c>
      <c r="AS197" s="1">
        <f t="shared" si="75"/>
        <v>0.9344369215126341</v>
      </c>
      <c r="AT197" s="1">
        <f t="shared" si="76"/>
        <v>0.06556307848736587</v>
      </c>
    </row>
    <row r="198" spans="1:46" ht="12.75">
      <c r="A198" s="4">
        <v>1524</v>
      </c>
      <c r="B198" s="3">
        <v>12</v>
      </c>
      <c r="D198" s="5">
        <v>42.7157</v>
      </c>
      <c r="E198" s="5">
        <v>4115.9965</v>
      </c>
      <c r="G198" s="5">
        <v>552.7511</v>
      </c>
      <c r="H198" s="5">
        <v>56992.2587</v>
      </c>
      <c r="I198" s="5">
        <f t="shared" si="94"/>
        <v>595.4667999999999</v>
      </c>
      <c r="J198" s="5">
        <f t="shared" si="71"/>
        <v>61108.2552</v>
      </c>
      <c r="X198" s="5">
        <v>81.5154</v>
      </c>
      <c r="Y198" s="5">
        <v>724.5699</v>
      </c>
      <c r="AA198" s="5">
        <v>416.03</v>
      </c>
      <c r="AB198" s="5">
        <v>3831.8802</v>
      </c>
      <c r="AC198" s="5">
        <f t="shared" si="95"/>
        <v>497.5454</v>
      </c>
      <c r="AD198" s="5">
        <f t="shared" si="72"/>
        <v>4556.4501</v>
      </c>
      <c r="AR198" s="5">
        <f t="shared" si="74"/>
        <v>65664.7053</v>
      </c>
      <c r="AS198" s="1">
        <f t="shared" si="75"/>
        <v>0.9306103624590545</v>
      </c>
      <c r="AT198" s="1">
        <f t="shared" si="76"/>
        <v>0.06938963754094546</v>
      </c>
    </row>
    <row r="199" spans="1:46" ht="12.75">
      <c r="A199" s="4">
        <v>1525</v>
      </c>
      <c r="B199" s="3">
        <v>12</v>
      </c>
      <c r="D199" s="5">
        <v>95.6704</v>
      </c>
      <c r="E199" s="5">
        <v>9233.4323</v>
      </c>
      <c r="G199" s="5">
        <v>406.4252</v>
      </c>
      <c r="H199" s="5">
        <v>42793.935</v>
      </c>
      <c r="I199" s="5">
        <f t="shared" si="94"/>
        <v>502.0956</v>
      </c>
      <c r="J199" s="5">
        <f t="shared" si="71"/>
        <v>52027.3673</v>
      </c>
      <c r="X199" s="5">
        <v>845.1693</v>
      </c>
      <c r="Y199" s="5">
        <v>7482.9921</v>
      </c>
      <c r="AA199" s="5">
        <v>880.192</v>
      </c>
      <c r="AB199" s="5">
        <v>7722.6361</v>
      </c>
      <c r="AC199" s="5">
        <f t="shared" si="95"/>
        <v>1725.3613</v>
      </c>
      <c r="AD199" s="5">
        <f t="shared" si="72"/>
        <v>15205.6282</v>
      </c>
      <c r="AR199" s="5">
        <f t="shared" si="74"/>
        <v>67232.99549999999</v>
      </c>
      <c r="AS199" s="1">
        <f t="shared" si="75"/>
        <v>0.7738368179653695</v>
      </c>
      <c r="AT199" s="1">
        <f t="shared" si="76"/>
        <v>0.22616318203463062</v>
      </c>
    </row>
    <row r="200" spans="1:46" ht="12.75">
      <c r="A200" s="4">
        <v>1526</v>
      </c>
      <c r="B200" s="3">
        <v>12</v>
      </c>
      <c r="D200" s="5">
        <v>95.6704</v>
      </c>
      <c r="E200" s="5">
        <v>9233.4323</v>
      </c>
      <c r="G200" s="5">
        <v>341.0777</v>
      </c>
      <c r="H200" s="5">
        <v>36053.1803</v>
      </c>
      <c r="I200" s="5">
        <f t="shared" si="94"/>
        <v>436.7481</v>
      </c>
      <c r="J200" s="5">
        <f aca="true" t="shared" si="96" ref="J200:J263">E200+H200</f>
        <v>45286.6126</v>
      </c>
      <c r="X200" s="5">
        <v>845.1693</v>
      </c>
      <c r="Y200" s="5">
        <v>7482.9921</v>
      </c>
      <c r="AA200" s="5">
        <v>1653.4942</v>
      </c>
      <c r="AB200" s="5">
        <v>14491.5932</v>
      </c>
      <c r="AC200" s="5">
        <f t="shared" si="95"/>
        <v>2498.6635</v>
      </c>
      <c r="AD200" s="5">
        <f aca="true" t="shared" si="97" ref="AD200:AD263">Y200+AB200</f>
        <v>21974.5853</v>
      </c>
      <c r="AR200" s="5">
        <f aca="true" t="shared" si="98" ref="AR200:AR263">J200+AD200</f>
        <v>67261.1979</v>
      </c>
      <c r="AS200" s="1">
        <f aca="true" t="shared" si="99" ref="AS200:AS263">J200/AR200</f>
        <v>0.6732947674724657</v>
      </c>
      <c r="AT200" s="1">
        <f aca="true" t="shared" si="100" ref="AT200:AT263">AD200/AR200</f>
        <v>0.32670523252753425</v>
      </c>
    </row>
    <row r="201" spans="1:46" ht="12.75">
      <c r="A201" s="4">
        <v>1527</v>
      </c>
      <c r="B201" s="3">
        <v>12</v>
      </c>
      <c r="D201" s="5">
        <v>57.4679</v>
      </c>
      <c r="E201" s="5">
        <v>5574.7801</v>
      </c>
      <c r="G201" s="5">
        <v>220.0827</v>
      </c>
      <c r="H201" s="5">
        <v>23572.2183</v>
      </c>
      <c r="I201" s="5">
        <f t="shared" si="94"/>
        <v>277.5506</v>
      </c>
      <c r="J201" s="5">
        <f t="shared" si="96"/>
        <v>29146.9984</v>
      </c>
      <c r="X201" s="5">
        <v>672.7096</v>
      </c>
      <c r="Y201" s="5">
        <v>5980.427</v>
      </c>
      <c r="AA201" s="5">
        <v>3085.3113</v>
      </c>
      <c r="AB201" s="5">
        <v>27024.7405</v>
      </c>
      <c r="AC201" s="5">
        <f t="shared" si="95"/>
        <v>3758.0209</v>
      </c>
      <c r="AD201" s="5">
        <f t="shared" si="97"/>
        <v>33005.167499999996</v>
      </c>
      <c r="AR201" s="5">
        <f t="shared" si="98"/>
        <v>62152.16589999999</v>
      </c>
      <c r="AS201" s="1">
        <f t="shared" si="99"/>
        <v>0.46896190949960126</v>
      </c>
      <c r="AT201" s="1">
        <f t="shared" si="100"/>
        <v>0.5310380905003987</v>
      </c>
    </row>
    <row r="202" spans="1:46" ht="12.75">
      <c r="A202" s="4">
        <v>1528</v>
      </c>
      <c r="B202" s="3">
        <v>12</v>
      </c>
      <c r="D202" s="5">
        <v>34.3373</v>
      </c>
      <c r="E202" s="5">
        <v>3359.7571</v>
      </c>
      <c r="G202" s="5">
        <v>180.6896</v>
      </c>
      <c r="H202" s="5">
        <v>18153.4409</v>
      </c>
      <c r="I202" s="5">
        <f t="shared" si="94"/>
        <v>215.0269</v>
      </c>
      <c r="J202" s="5">
        <f t="shared" si="96"/>
        <v>21513.198</v>
      </c>
      <c r="X202" s="5">
        <v>569.4221</v>
      </c>
      <c r="Y202" s="5">
        <v>5080.8555</v>
      </c>
      <c r="AA202" s="5">
        <v>3022.2801000000004</v>
      </c>
      <c r="AB202" s="5">
        <v>26492.10526</v>
      </c>
      <c r="AC202" s="5">
        <f t="shared" si="95"/>
        <v>3591.7022000000006</v>
      </c>
      <c r="AD202" s="5">
        <f t="shared" si="97"/>
        <v>31572.96076</v>
      </c>
      <c r="AR202" s="5">
        <f t="shared" si="98"/>
        <v>53086.158760000006</v>
      </c>
      <c r="AS202" s="1">
        <f t="shared" si="99"/>
        <v>0.40525060585491113</v>
      </c>
      <c r="AT202" s="1">
        <f t="shared" si="100"/>
        <v>0.5947493941450888</v>
      </c>
    </row>
    <row r="203" spans="1:46" ht="12.75">
      <c r="A203" s="4">
        <v>1529</v>
      </c>
      <c r="B203" s="3">
        <v>12</v>
      </c>
      <c r="D203" s="5">
        <v>24.9242</v>
      </c>
      <c r="E203" s="5">
        <v>2418.3543</v>
      </c>
      <c r="G203" s="5">
        <v>131.514</v>
      </c>
      <c r="H203" s="5">
        <v>12840.794</v>
      </c>
      <c r="I203" s="5">
        <f t="shared" si="94"/>
        <v>156.4382</v>
      </c>
      <c r="J203" s="5">
        <f t="shared" si="96"/>
        <v>15259.1483</v>
      </c>
      <c r="X203" s="5">
        <v>418.9479</v>
      </c>
      <c r="Y203" s="5">
        <v>3741.0388</v>
      </c>
      <c r="AA203" s="5">
        <v>2204.707</v>
      </c>
      <c r="AB203" s="5">
        <v>19337.6312</v>
      </c>
      <c r="AC203" s="5">
        <f t="shared" si="95"/>
        <v>2623.6549</v>
      </c>
      <c r="AD203" s="5">
        <f t="shared" si="97"/>
        <v>23078.67</v>
      </c>
      <c r="AR203" s="5">
        <f t="shared" si="98"/>
        <v>38337.8183</v>
      </c>
      <c r="AS203" s="1">
        <f t="shared" si="99"/>
        <v>0.39801817048102606</v>
      </c>
      <c r="AT203" s="1">
        <f t="shared" si="100"/>
        <v>0.6019818295189739</v>
      </c>
    </row>
    <row r="204" spans="1:46" ht="12.75">
      <c r="A204" s="4">
        <v>1530</v>
      </c>
      <c r="B204" s="3">
        <v>12</v>
      </c>
      <c r="D204" s="5">
        <v>17.6455</v>
      </c>
      <c r="E204" s="5">
        <v>1690.6161</v>
      </c>
      <c r="G204" s="5">
        <v>101.5396</v>
      </c>
      <c r="H204" s="5">
        <v>9916.7514</v>
      </c>
      <c r="I204" s="5">
        <f t="shared" si="94"/>
        <v>119.18509999999999</v>
      </c>
      <c r="J204" s="5">
        <f t="shared" si="96"/>
        <v>11607.367499999998</v>
      </c>
      <c r="X204" s="5">
        <v>302.5374</v>
      </c>
      <c r="Y204" s="5">
        <v>2704.4858</v>
      </c>
      <c r="AA204" s="5">
        <v>2124.7961</v>
      </c>
      <c r="AB204" s="5">
        <v>18656.528</v>
      </c>
      <c r="AC204" s="5">
        <f t="shared" si="95"/>
        <v>2427.3335</v>
      </c>
      <c r="AD204" s="5">
        <f t="shared" si="97"/>
        <v>21361.013799999997</v>
      </c>
      <c r="AR204" s="5">
        <f t="shared" si="98"/>
        <v>32968.381299999994</v>
      </c>
      <c r="AS204" s="1">
        <f t="shared" si="99"/>
        <v>0.35207574780142453</v>
      </c>
      <c r="AT204" s="1">
        <f t="shared" si="100"/>
        <v>0.6479242521985755</v>
      </c>
    </row>
    <row r="205" spans="1:46" ht="12.75">
      <c r="A205" s="4">
        <v>1531</v>
      </c>
      <c r="B205" s="3">
        <v>12</v>
      </c>
      <c r="D205" s="5">
        <v>17.0891</v>
      </c>
      <c r="E205" s="5">
        <v>1627.7229</v>
      </c>
      <c r="G205" s="5">
        <v>275.0908</v>
      </c>
      <c r="H205" s="5">
        <v>27458.739</v>
      </c>
      <c r="I205" s="5">
        <f t="shared" si="94"/>
        <v>292.1799</v>
      </c>
      <c r="J205" s="5">
        <f t="shared" si="96"/>
        <v>29086.461900000002</v>
      </c>
      <c r="X205" s="5">
        <v>272.08779999999996</v>
      </c>
      <c r="Y205" s="5">
        <v>2425.7947000000004</v>
      </c>
      <c r="AA205" s="5">
        <v>5656.6260999999995</v>
      </c>
      <c r="AB205" s="5">
        <v>49603.0417</v>
      </c>
      <c r="AC205" s="5">
        <f t="shared" si="95"/>
        <v>5928.7139</v>
      </c>
      <c r="AD205" s="5">
        <f t="shared" si="97"/>
        <v>52028.8364</v>
      </c>
      <c r="AR205" s="5">
        <f t="shared" si="98"/>
        <v>81115.2983</v>
      </c>
      <c r="AS205" s="1">
        <f t="shared" si="99"/>
        <v>0.358581704186373</v>
      </c>
      <c r="AT205" s="1">
        <f t="shared" si="100"/>
        <v>0.6414182958136271</v>
      </c>
    </row>
    <row r="206" spans="1:46" ht="12.75">
      <c r="A206" s="4">
        <v>1532</v>
      </c>
      <c r="B206" s="3">
        <v>12</v>
      </c>
      <c r="D206" s="5">
        <v>16.5645</v>
      </c>
      <c r="E206" s="5">
        <v>1569.1553</v>
      </c>
      <c r="G206" s="5">
        <v>138.6276</v>
      </c>
      <c r="H206" s="5">
        <v>14311.777600000001</v>
      </c>
      <c r="I206" s="5">
        <f t="shared" si="94"/>
        <v>155.1921</v>
      </c>
      <c r="J206" s="5">
        <f t="shared" si="96"/>
        <v>15880.932900000002</v>
      </c>
      <c r="X206" s="5">
        <v>244.9584</v>
      </c>
      <c r="Y206" s="5">
        <v>2177.6462</v>
      </c>
      <c r="AA206" s="5">
        <v>2958.8624</v>
      </c>
      <c r="AB206" s="5">
        <v>25936.1205</v>
      </c>
      <c r="AC206" s="5">
        <f t="shared" si="95"/>
        <v>3203.8208</v>
      </c>
      <c r="AD206" s="5">
        <f t="shared" si="97"/>
        <v>28113.7667</v>
      </c>
      <c r="AR206" s="5">
        <f t="shared" si="98"/>
        <v>43994.6996</v>
      </c>
      <c r="AS206" s="1">
        <f t="shared" si="99"/>
        <v>0.3609737773956752</v>
      </c>
      <c r="AT206" s="1">
        <f t="shared" si="100"/>
        <v>0.6390262226043248</v>
      </c>
    </row>
    <row r="207" spans="1:46" ht="12.75">
      <c r="A207" s="4">
        <v>1533</v>
      </c>
      <c r="B207" s="3">
        <v>12</v>
      </c>
      <c r="D207" s="5">
        <v>16.5192</v>
      </c>
      <c r="E207" s="5">
        <v>1564.868</v>
      </c>
      <c r="G207" s="5">
        <v>60.5535</v>
      </c>
      <c r="H207" s="5">
        <v>5897.0337</v>
      </c>
      <c r="I207" s="5">
        <f t="shared" si="94"/>
        <v>77.0727</v>
      </c>
      <c r="J207" s="5">
        <f t="shared" si="96"/>
        <v>7461.9017</v>
      </c>
      <c r="X207" s="5">
        <v>244.2892</v>
      </c>
      <c r="Y207" s="5">
        <v>2171.6963</v>
      </c>
      <c r="AA207" s="5">
        <v>1503.0194999999999</v>
      </c>
      <c r="AB207" s="5">
        <v>13192.4931</v>
      </c>
      <c r="AC207" s="5">
        <f t="shared" si="95"/>
        <v>1747.3086999999998</v>
      </c>
      <c r="AD207" s="5">
        <f t="shared" si="97"/>
        <v>15364.1894</v>
      </c>
      <c r="AR207" s="5">
        <f t="shared" si="98"/>
        <v>22826.091099999998</v>
      </c>
      <c r="AS207" s="1">
        <f t="shared" si="99"/>
        <v>0.3269023008499252</v>
      </c>
      <c r="AT207" s="1">
        <f t="shared" si="100"/>
        <v>0.6730976991500749</v>
      </c>
    </row>
    <row r="208" spans="1:46" ht="12.75">
      <c r="A208" s="4">
        <v>1534</v>
      </c>
      <c r="B208" s="3">
        <v>12</v>
      </c>
      <c r="D208" s="5">
        <v>16.5192</v>
      </c>
      <c r="E208" s="5">
        <v>1564.868</v>
      </c>
      <c r="G208" s="5">
        <v>61.8389</v>
      </c>
      <c r="H208" s="5">
        <v>5979.4495</v>
      </c>
      <c r="I208" s="5">
        <f t="shared" si="94"/>
        <v>78.35810000000001</v>
      </c>
      <c r="J208" s="5">
        <f t="shared" si="96"/>
        <v>7544.317499999999</v>
      </c>
      <c r="X208" s="5">
        <v>244.2892</v>
      </c>
      <c r="Y208" s="5">
        <v>2171.6963</v>
      </c>
      <c r="AA208" s="5">
        <v>1556.4886</v>
      </c>
      <c r="AB208" s="5">
        <v>13663.4753</v>
      </c>
      <c r="AC208" s="5">
        <f t="shared" si="95"/>
        <v>1800.7777999999998</v>
      </c>
      <c r="AD208" s="5">
        <f t="shared" si="97"/>
        <v>15835.1716</v>
      </c>
      <c r="AR208" s="5">
        <f t="shared" si="98"/>
        <v>23379.4891</v>
      </c>
      <c r="AS208" s="1">
        <f t="shared" si="99"/>
        <v>0.32268957921753727</v>
      </c>
      <c r="AT208" s="1">
        <f t="shared" si="100"/>
        <v>0.6773104207824627</v>
      </c>
    </row>
    <row r="209" spans="1:46" ht="12.75">
      <c r="A209" s="4">
        <v>1535</v>
      </c>
      <c r="B209" s="3">
        <v>12</v>
      </c>
      <c r="D209" s="5">
        <v>16.5192</v>
      </c>
      <c r="E209" s="5">
        <v>1564.868</v>
      </c>
      <c r="G209" s="5">
        <v>61.8389</v>
      </c>
      <c r="H209" s="5">
        <v>5979.4495</v>
      </c>
      <c r="I209" s="5">
        <f t="shared" si="94"/>
        <v>78.35810000000001</v>
      </c>
      <c r="J209" s="5">
        <f t="shared" si="96"/>
        <v>7544.317499999999</v>
      </c>
      <c r="X209" s="5">
        <v>244.2892</v>
      </c>
      <c r="Y209" s="5">
        <v>2171.6963</v>
      </c>
      <c r="AA209" s="5">
        <v>1556.4886</v>
      </c>
      <c r="AB209" s="5">
        <v>13663.4753</v>
      </c>
      <c r="AC209" s="5">
        <f t="shared" si="95"/>
        <v>1800.7777999999998</v>
      </c>
      <c r="AD209" s="5">
        <f t="shared" si="97"/>
        <v>15835.1716</v>
      </c>
      <c r="AR209" s="5">
        <f t="shared" si="98"/>
        <v>23379.4891</v>
      </c>
      <c r="AS209" s="1">
        <f t="shared" si="99"/>
        <v>0.32268957921753727</v>
      </c>
      <c r="AT209" s="1">
        <f t="shared" si="100"/>
        <v>0.6773104207824627</v>
      </c>
    </row>
    <row r="210" spans="1:46" ht="12.75">
      <c r="A210" s="4">
        <v>1536</v>
      </c>
      <c r="B210" s="3">
        <v>12</v>
      </c>
      <c r="D210" s="5">
        <v>14.3109</v>
      </c>
      <c r="E210" s="5">
        <v>1369.2353</v>
      </c>
      <c r="G210" s="5">
        <v>50.2264</v>
      </c>
      <c r="H210" s="5">
        <v>4865.9158</v>
      </c>
      <c r="I210" s="5">
        <f t="shared" si="94"/>
        <v>64.5373</v>
      </c>
      <c r="J210" s="5">
        <f t="shared" si="96"/>
        <v>6235.1511</v>
      </c>
      <c r="X210" s="5">
        <v>286.17670000000004</v>
      </c>
      <c r="Y210" s="5">
        <v>2535.6294</v>
      </c>
      <c r="AA210" s="5">
        <v>4484.8917</v>
      </c>
      <c r="AB210" s="5">
        <v>39493.5219</v>
      </c>
      <c r="AC210" s="5">
        <f t="shared" si="95"/>
        <v>4771.0684</v>
      </c>
      <c r="AD210" s="5">
        <f t="shared" si="97"/>
        <v>42029.1513</v>
      </c>
      <c r="AR210" s="5">
        <f t="shared" si="98"/>
        <v>48264.3024</v>
      </c>
      <c r="AS210" s="1">
        <f t="shared" si="99"/>
        <v>0.12918763537334377</v>
      </c>
      <c r="AT210" s="1">
        <f t="shared" si="100"/>
        <v>0.8708123646266562</v>
      </c>
    </row>
    <row r="211" spans="1:46" ht="12.75">
      <c r="A211" s="4">
        <v>1537</v>
      </c>
      <c r="B211" s="3">
        <v>12</v>
      </c>
      <c r="D211" s="5">
        <v>26.008</v>
      </c>
      <c r="E211" s="5">
        <v>2506.0538</v>
      </c>
      <c r="G211" s="5">
        <v>24.4507</v>
      </c>
      <c r="H211" s="5">
        <v>2361.2838</v>
      </c>
      <c r="I211" s="5">
        <f t="shared" si="94"/>
        <v>50.4587</v>
      </c>
      <c r="J211" s="5">
        <f t="shared" si="96"/>
        <v>4867.337600000001</v>
      </c>
      <c r="X211" s="5">
        <v>617.1652</v>
      </c>
      <c r="Y211" s="5">
        <v>5460.1782</v>
      </c>
      <c r="AA211" s="5">
        <v>2577.1924</v>
      </c>
      <c r="AB211" s="5">
        <v>22720.784</v>
      </c>
      <c r="AC211" s="5">
        <f t="shared" si="95"/>
        <v>3194.3576</v>
      </c>
      <c r="AD211" s="5">
        <f t="shared" si="97"/>
        <v>28180.9622</v>
      </c>
      <c r="AR211" s="5">
        <f t="shared" si="98"/>
        <v>33048.2998</v>
      </c>
      <c r="AS211" s="1">
        <f t="shared" si="99"/>
        <v>0.14727951602520867</v>
      </c>
      <c r="AT211" s="1">
        <f t="shared" si="100"/>
        <v>0.8527204839747914</v>
      </c>
    </row>
    <row r="212" spans="1:46" ht="12.75">
      <c r="A212" s="4">
        <v>1538</v>
      </c>
      <c r="B212" s="3">
        <v>12</v>
      </c>
      <c r="D212" s="5">
        <v>26.008</v>
      </c>
      <c r="E212" s="5">
        <v>2506.0538</v>
      </c>
      <c r="G212" s="5">
        <v>14.8415</v>
      </c>
      <c r="H212" s="5">
        <v>1426.7713</v>
      </c>
      <c r="I212" s="5">
        <f t="shared" si="94"/>
        <v>40.8495</v>
      </c>
      <c r="J212" s="5">
        <f t="shared" si="96"/>
        <v>3932.8251</v>
      </c>
      <c r="X212" s="5">
        <v>617.1652</v>
      </c>
      <c r="Y212" s="5">
        <v>5460.1782</v>
      </c>
      <c r="AA212" s="5">
        <v>1671.2908</v>
      </c>
      <c r="AB212" s="5">
        <v>14751.7606</v>
      </c>
      <c r="AC212" s="5">
        <f t="shared" si="95"/>
        <v>2288.456</v>
      </c>
      <c r="AD212" s="5">
        <f t="shared" si="97"/>
        <v>20211.9388</v>
      </c>
      <c r="AR212" s="5">
        <f t="shared" si="98"/>
        <v>24144.763899999998</v>
      </c>
      <c r="AS212" s="1">
        <f t="shared" si="99"/>
        <v>0.1628852166990956</v>
      </c>
      <c r="AT212" s="1">
        <f t="shared" si="100"/>
        <v>0.8371147833009045</v>
      </c>
    </row>
    <row r="213" spans="1:46" ht="12.75">
      <c r="A213" s="4">
        <v>1539</v>
      </c>
      <c r="B213" s="3">
        <v>12</v>
      </c>
      <c r="D213" s="5">
        <v>31.6079</v>
      </c>
      <c r="E213" s="5">
        <v>3049.4146</v>
      </c>
      <c r="G213" s="5">
        <v>220.2742</v>
      </c>
      <c r="H213" s="5">
        <v>21404.8631</v>
      </c>
      <c r="I213" s="5">
        <f t="shared" si="94"/>
        <v>251.8821</v>
      </c>
      <c r="J213" s="5">
        <f t="shared" si="96"/>
        <v>24454.2777</v>
      </c>
      <c r="X213" s="5">
        <v>604.8811</v>
      </c>
      <c r="Y213" s="5">
        <v>5347.6178</v>
      </c>
      <c r="AA213" s="5">
        <v>7550.339499999999</v>
      </c>
      <c r="AB213" s="5">
        <v>66543.1881</v>
      </c>
      <c r="AC213" s="5">
        <f t="shared" si="95"/>
        <v>8155.220599999999</v>
      </c>
      <c r="AD213" s="5">
        <f t="shared" si="97"/>
        <v>71890.8059</v>
      </c>
      <c r="AR213" s="5">
        <f t="shared" si="98"/>
        <v>96345.08360000001</v>
      </c>
      <c r="AS213" s="1">
        <f t="shared" si="99"/>
        <v>0.2538196738873347</v>
      </c>
      <c r="AT213" s="1">
        <f t="shared" si="100"/>
        <v>0.7461803261126653</v>
      </c>
    </row>
    <row r="214" spans="1:46" ht="12.75">
      <c r="A214" s="4">
        <v>1540</v>
      </c>
      <c r="B214" s="3">
        <v>12</v>
      </c>
      <c r="D214" s="5">
        <v>44.7112</v>
      </c>
      <c r="E214" s="5">
        <v>4320.0536</v>
      </c>
      <c r="G214" s="5">
        <v>240.8766</v>
      </c>
      <c r="H214" s="5">
        <v>23408.8633</v>
      </c>
      <c r="I214" s="5">
        <f t="shared" si="94"/>
        <v>285.5878</v>
      </c>
      <c r="J214" s="5">
        <f t="shared" si="96"/>
        <v>27728.9169</v>
      </c>
      <c r="X214" s="5">
        <v>606.8758</v>
      </c>
      <c r="Y214" s="5">
        <v>5357.005999999999</v>
      </c>
      <c r="AA214" s="5">
        <v>7808.9573</v>
      </c>
      <c r="AB214" s="5">
        <v>68819.6013</v>
      </c>
      <c r="AC214" s="5">
        <f t="shared" si="95"/>
        <v>8415.8331</v>
      </c>
      <c r="AD214" s="5">
        <f t="shared" si="97"/>
        <v>74176.60729999999</v>
      </c>
      <c r="AR214" s="5">
        <f t="shared" si="98"/>
        <v>101905.52419999999</v>
      </c>
      <c r="AS214" s="1">
        <f t="shared" si="99"/>
        <v>0.27210415841224833</v>
      </c>
      <c r="AT214" s="1">
        <f t="shared" si="100"/>
        <v>0.7278958415877517</v>
      </c>
    </row>
    <row r="215" spans="1:46" ht="12.75">
      <c r="A215" s="4">
        <v>1541</v>
      </c>
      <c r="B215" s="3">
        <v>12</v>
      </c>
      <c r="D215" s="5">
        <v>44.5891</v>
      </c>
      <c r="E215" s="5">
        <v>4308.2501</v>
      </c>
      <c r="G215" s="5">
        <v>149.7088</v>
      </c>
      <c r="H215" s="5">
        <v>14545.0459</v>
      </c>
      <c r="I215" s="5">
        <f t="shared" si="94"/>
        <v>194.2979</v>
      </c>
      <c r="J215" s="5">
        <f t="shared" si="96"/>
        <v>18853.296</v>
      </c>
      <c r="X215" s="5">
        <v>605.2177</v>
      </c>
      <c r="Y215" s="5">
        <v>5342.3694</v>
      </c>
      <c r="AA215" s="5">
        <v>3613.0799</v>
      </c>
      <c r="AB215" s="5">
        <v>31847.0478</v>
      </c>
      <c r="AC215" s="5">
        <f t="shared" si="95"/>
        <v>4218.2976</v>
      </c>
      <c r="AD215" s="5">
        <f t="shared" si="97"/>
        <v>37189.417199999996</v>
      </c>
      <c r="AR215" s="5">
        <f t="shared" si="98"/>
        <v>56042.7132</v>
      </c>
      <c r="AS215" s="1">
        <f t="shared" si="99"/>
        <v>0.3364094085294928</v>
      </c>
      <c r="AT215" s="1">
        <f t="shared" si="100"/>
        <v>0.6635905914705071</v>
      </c>
    </row>
    <row r="216" spans="1:46" ht="12.75">
      <c r="A216" s="4">
        <v>1542</v>
      </c>
      <c r="B216" s="3">
        <v>12</v>
      </c>
      <c r="D216" s="5">
        <v>44.5891</v>
      </c>
      <c r="E216" s="5">
        <v>4308.2501</v>
      </c>
      <c r="G216" s="5">
        <v>326.1943</v>
      </c>
      <c r="H216" s="5">
        <v>30995.6208</v>
      </c>
      <c r="I216" s="5">
        <f t="shared" si="94"/>
        <v>370.78340000000003</v>
      </c>
      <c r="J216" s="5">
        <f t="shared" si="96"/>
        <v>35303.8709</v>
      </c>
      <c r="X216" s="5">
        <v>605.2177</v>
      </c>
      <c r="Y216" s="5">
        <v>5342.3694</v>
      </c>
      <c r="AA216" s="5">
        <v>1619.8557</v>
      </c>
      <c r="AB216" s="5">
        <v>14266.8232</v>
      </c>
      <c r="AC216" s="5">
        <f t="shared" si="95"/>
        <v>2225.0734</v>
      </c>
      <c r="AD216" s="5">
        <f t="shared" si="97"/>
        <v>19609.192600000002</v>
      </c>
      <c r="AR216" s="5">
        <f t="shared" si="98"/>
        <v>54913.063500000004</v>
      </c>
      <c r="AS216" s="1">
        <f t="shared" si="99"/>
        <v>0.6429047780224463</v>
      </c>
      <c r="AT216" s="1">
        <f t="shared" si="100"/>
        <v>0.35709522197755367</v>
      </c>
    </row>
    <row r="217" spans="1:46" ht="12.75">
      <c r="A217" s="4">
        <v>1543</v>
      </c>
      <c r="B217" s="3">
        <v>12</v>
      </c>
      <c r="D217" s="5">
        <v>44.5891</v>
      </c>
      <c r="E217" s="5">
        <v>4308.2501</v>
      </c>
      <c r="G217" s="5">
        <v>581.6048</v>
      </c>
      <c r="H217" s="5">
        <v>55094.8731</v>
      </c>
      <c r="I217" s="5">
        <f t="shared" si="94"/>
        <v>626.1939</v>
      </c>
      <c r="J217" s="5">
        <f t="shared" si="96"/>
        <v>59403.123199999995</v>
      </c>
      <c r="X217" s="5">
        <v>605.2177</v>
      </c>
      <c r="Y217" s="5">
        <v>5342.3694</v>
      </c>
      <c r="AA217" s="5">
        <v>1357.7314</v>
      </c>
      <c r="AB217" s="5">
        <v>11944.8549</v>
      </c>
      <c r="AC217" s="5">
        <f t="shared" si="95"/>
        <v>1962.9490999999998</v>
      </c>
      <c r="AD217" s="5">
        <f t="shared" si="97"/>
        <v>17287.2243</v>
      </c>
      <c r="AR217" s="5">
        <f t="shared" si="98"/>
        <v>76690.3475</v>
      </c>
      <c r="AS217" s="1">
        <f t="shared" si="99"/>
        <v>0.7745840922157771</v>
      </c>
      <c r="AT217" s="1">
        <f t="shared" si="100"/>
        <v>0.2254159077842228</v>
      </c>
    </row>
    <row r="218" spans="1:46" ht="12.75">
      <c r="A218" s="4">
        <v>1544</v>
      </c>
      <c r="B218" s="3">
        <v>12</v>
      </c>
      <c r="D218" s="5">
        <v>46.099</v>
      </c>
      <c r="E218" s="5">
        <v>4400.8773</v>
      </c>
      <c r="G218" s="5">
        <v>583.1982</v>
      </c>
      <c r="H218" s="5">
        <v>55245.818</v>
      </c>
      <c r="I218" s="5">
        <f t="shared" si="94"/>
        <v>629.2972000000001</v>
      </c>
      <c r="J218" s="5">
        <f t="shared" si="96"/>
        <v>59646.6953</v>
      </c>
      <c r="X218" s="5">
        <v>521.3063000000001</v>
      </c>
      <c r="Y218" s="5">
        <v>4623.1099</v>
      </c>
      <c r="AA218" s="5">
        <v>1361.4512</v>
      </c>
      <c r="AB218" s="5">
        <v>11977.5805</v>
      </c>
      <c r="AC218" s="5">
        <f t="shared" si="95"/>
        <v>1882.7575000000002</v>
      </c>
      <c r="AD218" s="5">
        <f t="shared" si="97"/>
        <v>16600.6904</v>
      </c>
      <c r="AR218" s="5">
        <f t="shared" si="98"/>
        <v>76247.3857</v>
      </c>
      <c r="AS218" s="1">
        <f t="shared" si="99"/>
        <v>0.7822785627652018</v>
      </c>
      <c r="AT218" s="1">
        <f t="shared" si="100"/>
        <v>0.2177214372347982</v>
      </c>
    </row>
    <row r="219" spans="1:46" ht="12.75">
      <c r="A219" s="4">
        <v>1545</v>
      </c>
      <c r="B219" s="3">
        <v>12</v>
      </c>
      <c r="D219" s="5">
        <v>35.7201</v>
      </c>
      <c r="E219" s="5">
        <v>3382.2073</v>
      </c>
      <c r="G219" s="5">
        <v>863.2077</v>
      </c>
      <c r="H219" s="5">
        <v>70101.1029</v>
      </c>
      <c r="I219" s="5">
        <f t="shared" si="94"/>
        <v>898.9278</v>
      </c>
      <c r="J219" s="5">
        <f t="shared" si="96"/>
        <v>73483.31019999999</v>
      </c>
      <c r="X219" s="5">
        <v>268.3666</v>
      </c>
      <c r="Y219" s="5">
        <v>2392.3406</v>
      </c>
      <c r="AA219" s="5">
        <v>1029.7842</v>
      </c>
      <c r="AB219" s="5">
        <v>9063.3043</v>
      </c>
      <c r="AC219" s="5">
        <f t="shared" si="95"/>
        <v>1298.1508000000001</v>
      </c>
      <c r="AD219" s="5">
        <f t="shared" si="97"/>
        <v>11455.6449</v>
      </c>
      <c r="AR219" s="5">
        <f t="shared" si="98"/>
        <v>84938.95509999999</v>
      </c>
      <c r="AS219" s="1">
        <f t="shared" si="99"/>
        <v>0.8651308473654629</v>
      </c>
      <c r="AT219" s="1">
        <f t="shared" si="100"/>
        <v>0.1348691526345372</v>
      </c>
    </row>
    <row r="220" spans="1:46" ht="12.75">
      <c r="A220" s="4">
        <v>1546</v>
      </c>
      <c r="B220" s="3">
        <v>12</v>
      </c>
      <c r="D220" s="5">
        <v>18.3474</v>
      </c>
      <c r="E220" s="5">
        <v>1737.2407</v>
      </c>
      <c r="G220" s="5">
        <v>1891.3906</v>
      </c>
      <c r="H220" s="5">
        <v>135488.0167</v>
      </c>
      <c r="I220" s="5">
        <f t="shared" si="94"/>
        <v>1909.738</v>
      </c>
      <c r="J220" s="5">
        <f t="shared" si="96"/>
        <v>137225.2574</v>
      </c>
      <c r="X220" s="5">
        <v>30.8738</v>
      </c>
      <c r="Y220" s="5">
        <v>278.7441</v>
      </c>
      <c r="AA220" s="5">
        <v>701.109</v>
      </c>
      <c r="AB220" s="5">
        <v>6183.6529</v>
      </c>
      <c r="AC220" s="5">
        <f t="shared" si="95"/>
        <v>731.9828</v>
      </c>
      <c r="AD220" s="5">
        <f t="shared" si="97"/>
        <v>6462.397</v>
      </c>
      <c r="AR220" s="5">
        <f t="shared" si="98"/>
        <v>143687.6544</v>
      </c>
      <c r="AS220" s="1">
        <f t="shared" si="99"/>
        <v>0.9550246886067896</v>
      </c>
      <c r="AT220" s="1">
        <f t="shared" si="100"/>
        <v>0.04497531139321041</v>
      </c>
    </row>
    <row r="221" spans="1:46" ht="12.75">
      <c r="A221" s="4">
        <v>1547</v>
      </c>
      <c r="B221" s="3">
        <v>12</v>
      </c>
      <c r="D221" s="5">
        <v>18.3474</v>
      </c>
      <c r="E221" s="5">
        <v>1737.2407</v>
      </c>
      <c r="G221" s="5">
        <v>253.7816</v>
      </c>
      <c r="H221" s="5">
        <v>24044.957</v>
      </c>
      <c r="I221" s="5">
        <f t="shared" si="94"/>
        <v>272.129</v>
      </c>
      <c r="J221" s="5">
        <f t="shared" si="96"/>
        <v>25782.197699999997</v>
      </c>
      <c r="X221" s="5">
        <v>30.8738</v>
      </c>
      <c r="Y221" s="5">
        <v>278.7441</v>
      </c>
      <c r="AA221" s="5">
        <v>487.4348</v>
      </c>
      <c r="AB221" s="5">
        <v>4285.6691</v>
      </c>
      <c r="AC221" s="5">
        <f t="shared" si="95"/>
        <v>518.3086</v>
      </c>
      <c r="AD221" s="5">
        <f t="shared" si="97"/>
        <v>4564.4132</v>
      </c>
      <c r="AR221" s="5">
        <f t="shared" si="98"/>
        <v>30346.610899999996</v>
      </c>
      <c r="AS221" s="1">
        <f t="shared" si="99"/>
        <v>0.8495906770268044</v>
      </c>
      <c r="AT221" s="1">
        <f t="shared" si="100"/>
        <v>0.15040932297319567</v>
      </c>
    </row>
    <row r="222" spans="1:46" ht="12.75">
      <c r="A222" s="4">
        <v>1548</v>
      </c>
      <c r="B222" s="3">
        <v>12</v>
      </c>
      <c r="D222" s="5">
        <v>27.9175</v>
      </c>
      <c r="E222" s="5">
        <v>2666.718</v>
      </c>
      <c r="G222" s="5">
        <v>225.9314</v>
      </c>
      <c r="H222" s="5">
        <v>21411.3325</v>
      </c>
      <c r="I222" s="5">
        <f aca="true" t="shared" si="101" ref="I222:I253">D222+G222</f>
        <v>253.8489</v>
      </c>
      <c r="J222" s="5">
        <f t="shared" si="96"/>
        <v>24078.0505</v>
      </c>
      <c r="X222" s="5">
        <v>160.67</v>
      </c>
      <c r="Y222" s="5">
        <v>1436.4568</v>
      </c>
      <c r="AA222" s="5">
        <v>481.6242</v>
      </c>
      <c r="AB222" s="5">
        <v>4237.7166</v>
      </c>
      <c r="AC222" s="5">
        <f aca="true" t="shared" si="102" ref="AC222:AC253">X222+AA222</f>
        <v>642.2941999999999</v>
      </c>
      <c r="AD222" s="5">
        <f t="shared" si="97"/>
        <v>5674.1734</v>
      </c>
      <c r="AR222" s="5">
        <f t="shared" si="98"/>
        <v>29752.2239</v>
      </c>
      <c r="AS222" s="1">
        <f t="shared" si="99"/>
        <v>0.8092857388048899</v>
      </c>
      <c r="AT222" s="1">
        <f t="shared" si="100"/>
        <v>0.19071426119511017</v>
      </c>
    </row>
    <row r="223" spans="1:46" ht="12.75">
      <c r="A223" s="4">
        <v>1549</v>
      </c>
      <c r="B223" s="3">
        <v>12</v>
      </c>
      <c r="D223" s="5">
        <v>50.2778</v>
      </c>
      <c r="E223" s="5">
        <v>4820.9813</v>
      </c>
      <c r="G223" s="5">
        <v>560.94</v>
      </c>
      <c r="H223" s="5">
        <v>53279.93</v>
      </c>
      <c r="I223" s="5">
        <f t="shared" si="101"/>
        <v>611.2178</v>
      </c>
      <c r="J223" s="5">
        <f t="shared" si="96"/>
        <v>58100.9113</v>
      </c>
      <c r="X223" s="5">
        <v>378.9139</v>
      </c>
      <c r="Y223" s="5">
        <v>3384.39</v>
      </c>
      <c r="AA223" s="5">
        <v>2320.4997</v>
      </c>
      <c r="AB223" s="5">
        <v>20484.2743</v>
      </c>
      <c r="AC223" s="5">
        <f t="shared" si="102"/>
        <v>2699.4136</v>
      </c>
      <c r="AD223" s="5">
        <f t="shared" si="97"/>
        <v>23868.6643</v>
      </c>
      <c r="AR223" s="5">
        <f t="shared" si="98"/>
        <v>81969.5756</v>
      </c>
      <c r="AS223" s="1">
        <f t="shared" si="99"/>
        <v>0.7088106882915227</v>
      </c>
      <c r="AT223" s="1">
        <f t="shared" si="100"/>
        <v>0.2911893117084774</v>
      </c>
    </row>
    <row r="224" spans="1:46" ht="12.75">
      <c r="A224" s="4">
        <v>1550</v>
      </c>
      <c r="B224" s="3">
        <v>12</v>
      </c>
      <c r="D224" s="5">
        <v>50.2778</v>
      </c>
      <c r="E224" s="5">
        <v>4820.9813</v>
      </c>
      <c r="G224" s="5">
        <v>560.94</v>
      </c>
      <c r="H224" s="5">
        <v>53279.93</v>
      </c>
      <c r="I224" s="5">
        <f t="shared" si="101"/>
        <v>611.2178</v>
      </c>
      <c r="J224" s="5">
        <f t="shared" si="96"/>
        <v>58100.9113</v>
      </c>
      <c r="X224" s="5">
        <v>378.9139</v>
      </c>
      <c r="Y224" s="5">
        <v>3384.39</v>
      </c>
      <c r="AA224" s="5">
        <v>2320.4997</v>
      </c>
      <c r="AB224" s="5">
        <v>20484.2743</v>
      </c>
      <c r="AC224" s="5">
        <f t="shared" si="102"/>
        <v>2699.4136</v>
      </c>
      <c r="AD224" s="5">
        <f t="shared" si="97"/>
        <v>23868.6643</v>
      </c>
      <c r="AR224" s="5">
        <f t="shared" si="98"/>
        <v>81969.5756</v>
      </c>
      <c r="AS224" s="1">
        <f t="shared" si="99"/>
        <v>0.7088106882915227</v>
      </c>
      <c r="AT224" s="1">
        <f t="shared" si="100"/>
        <v>0.2911893117084774</v>
      </c>
    </row>
    <row r="225" spans="1:46" ht="12.75">
      <c r="A225" s="4">
        <v>1551</v>
      </c>
      <c r="B225" s="3">
        <v>12</v>
      </c>
      <c r="D225" s="5">
        <v>37.5558</v>
      </c>
      <c r="E225" s="5">
        <v>3594.6249</v>
      </c>
      <c r="G225" s="5">
        <v>560.94</v>
      </c>
      <c r="H225" s="5">
        <v>53279.93</v>
      </c>
      <c r="I225" s="5">
        <f t="shared" si="101"/>
        <v>598.4958</v>
      </c>
      <c r="J225" s="5">
        <f t="shared" si="96"/>
        <v>56874.5549</v>
      </c>
      <c r="X225" s="5">
        <v>542.3599</v>
      </c>
      <c r="Y225" s="5">
        <v>4811.7256</v>
      </c>
      <c r="AA225" s="5">
        <v>2320.4997</v>
      </c>
      <c r="AB225" s="5">
        <v>20484.2743</v>
      </c>
      <c r="AC225" s="5">
        <f t="shared" si="102"/>
        <v>2862.8596</v>
      </c>
      <c r="AD225" s="5">
        <f t="shared" si="97"/>
        <v>25295.999900000003</v>
      </c>
      <c r="AR225" s="5">
        <f t="shared" si="98"/>
        <v>82170.55480000001</v>
      </c>
      <c r="AS225" s="1">
        <f t="shared" si="99"/>
        <v>0.6921524996202166</v>
      </c>
      <c r="AT225" s="1">
        <f t="shared" si="100"/>
        <v>0.30784750037978326</v>
      </c>
    </row>
    <row r="226" spans="1:46" ht="12.75">
      <c r="A226" s="4">
        <v>1552</v>
      </c>
      <c r="B226" s="3">
        <v>12</v>
      </c>
      <c r="D226" s="5">
        <v>28.2878</v>
      </c>
      <c r="E226" s="5">
        <v>2681.1729</v>
      </c>
      <c r="G226" s="5">
        <v>1050.8503</v>
      </c>
      <c r="H226" s="5">
        <v>99574.2229</v>
      </c>
      <c r="I226" s="5">
        <f t="shared" si="101"/>
        <v>1079.1381000000001</v>
      </c>
      <c r="J226" s="5">
        <f t="shared" si="96"/>
        <v>102255.3958</v>
      </c>
      <c r="X226" s="5">
        <v>1462.036</v>
      </c>
      <c r="Y226" s="5">
        <v>12901.9637</v>
      </c>
      <c r="AA226" s="5">
        <v>7305.6039</v>
      </c>
      <c r="AB226" s="5">
        <v>64090.5704</v>
      </c>
      <c r="AC226" s="5">
        <f t="shared" si="102"/>
        <v>8767.6399</v>
      </c>
      <c r="AD226" s="5">
        <f t="shared" si="97"/>
        <v>76992.53409999999</v>
      </c>
      <c r="AR226" s="5">
        <f t="shared" si="98"/>
        <v>179247.9299</v>
      </c>
      <c r="AS226" s="1">
        <f t="shared" si="99"/>
        <v>0.5704690472969306</v>
      </c>
      <c r="AT226" s="1">
        <f t="shared" si="100"/>
        <v>0.4295309527030694</v>
      </c>
    </row>
    <row r="227" spans="1:46" ht="12.75">
      <c r="A227" s="4">
        <v>1553</v>
      </c>
      <c r="B227" s="3">
        <v>12</v>
      </c>
      <c r="D227" s="5">
        <v>27.1042</v>
      </c>
      <c r="E227" s="5">
        <v>2584.7542</v>
      </c>
      <c r="G227" s="5">
        <v>765.8074</v>
      </c>
      <c r="H227" s="5">
        <v>72524.532</v>
      </c>
      <c r="I227" s="5">
        <f t="shared" si="101"/>
        <v>792.9116</v>
      </c>
      <c r="J227" s="5">
        <f t="shared" si="96"/>
        <v>75109.2862</v>
      </c>
      <c r="X227" s="5">
        <v>719.2378</v>
      </c>
      <c r="Y227" s="5">
        <v>6321.1232</v>
      </c>
      <c r="AA227" s="5">
        <v>5170.1672</v>
      </c>
      <c r="AB227" s="5">
        <v>45272.9143</v>
      </c>
      <c r="AC227" s="5">
        <f t="shared" si="102"/>
        <v>5889.405</v>
      </c>
      <c r="AD227" s="5">
        <f t="shared" si="97"/>
        <v>51594.0375</v>
      </c>
      <c r="AR227" s="5">
        <f t="shared" si="98"/>
        <v>126703.32370000001</v>
      </c>
      <c r="AS227" s="1">
        <f t="shared" si="99"/>
        <v>0.5927964950456939</v>
      </c>
      <c r="AT227" s="1">
        <f t="shared" si="100"/>
        <v>0.4072035049543061</v>
      </c>
    </row>
    <row r="228" spans="1:46" ht="12.75">
      <c r="A228" s="4">
        <v>1554</v>
      </c>
      <c r="B228" s="3">
        <v>12</v>
      </c>
      <c r="D228" s="5">
        <v>28.837</v>
      </c>
      <c r="E228" s="5">
        <v>2755.7144</v>
      </c>
      <c r="G228" s="5">
        <v>593.3859</v>
      </c>
      <c r="H228" s="5">
        <v>56185.1176</v>
      </c>
      <c r="I228" s="5">
        <f t="shared" si="101"/>
        <v>622.2229</v>
      </c>
      <c r="J228" s="5">
        <f t="shared" si="96"/>
        <v>58940.831999999995</v>
      </c>
      <c r="X228" s="5">
        <v>518.5785</v>
      </c>
      <c r="Y228" s="5">
        <v>4539.3459</v>
      </c>
      <c r="AA228" s="5">
        <v>3743.7612</v>
      </c>
      <c r="AB228" s="5">
        <v>32741.3299</v>
      </c>
      <c r="AC228" s="5">
        <f t="shared" si="102"/>
        <v>4262.3396999999995</v>
      </c>
      <c r="AD228" s="5">
        <f t="shared" si="97"/>
        <v>37280.6758</v>
      </c>
      <c r="AR228" s="5">
        <f t="shared" si="98"/>
        <v>96221.50779999999</v>
      </c>
      <c r="AS228" s="1">
        <f t="shared" si="99"/>
        <v>0.6125536103893812</v>
      </c>
      <c r="AT228" s="1">
        <f t="shared" si="100"/>
        <v>0.38744638961061884</v>
      </c>
    </row>
    <row r="229" spans="1:46" ht="12.75">
      <c r="A229" s="4">
        <v>1555</v>
      </c>
      <c r="B229" s="3">
        <v>12</v>
      </c>
      <c r="D229" s="5">
        <v>28.837</v>
      </c>
      <c r="E229" s="5">
        <v>2755.7144</v>
      </c>
      <c r="G229" s="5">
        <v>666.878</v>
      </c>
      <c r="H229" s="5">
        <v>63159.2632</v>
      </c>
      <c r="I229" s="5">
        <f t="shared" si="101"/>
        <v>695.715</v>
      </c>
      <c r="J229" s="5">
        <f t="shared" si="96"/>
        <v>65914.9776</v>
      </c>
      <c r="X229" s="5">
        <v>518.5785</v>
      </c>
      <c r="Y229" s="5">
        <v>4539.3459</v>
      </c>
      <c r="AA229" s="5">
        <v>7469.2144</v>
      </c>
      <c r="AB229" s="5">
        <v>70155.9236</v>
      </c>
      <c r="AC229" s="5">
        <f t="shared" si="102"/>
        <v>7987.7928999999995</v>
      </c>
      <c r="AD229" s="5">
        <f t="shared" si="97"/>
        <v>74695.2695</v>
      </c>
      <c r="AR229" s="5">
        <f t="shared" si="98"/>
        <v>140610.24709999998</v>
      </c>
      <c r="AS229" s="1">
        <f t="shared" si="99"/>
        <v>0.4687779088612384</v>
      </c>
      <c r="AT229" s="1">
        <f t="shared" si="100"/>
        <v>0.5312220911387617</v>
      </c>
    </row>
    <row r="230" spans="1:46" ht="12.75">
      <c r="A230" s="4">
        <v>1556</v>
      </c>
      <c r="B230" s="3">
        <v>12</v>
      </c>
      <c r="D230" s="5">
        <v>6.3204</v>
      </c>
      <c r="E230" s="5">
        <v>603.9922</v>
      </c>
      <c r="G230" s="5">
        <v>744.4611</v>
      </c>
      <c r="H230" s="5">
        <v>70521.9939</v>
      </c>
      <c r="I230" s="5">
        <f t="shared" si="101"/>
        <v>750.7814999999999</v>
      </c>
      <c r="J230" s="5">
        <f t="shared" si="96"/>
        <v>71125.9861</v>
      </c>
      <c r="X230" s="5">
        <v>113.6611</v>
      </c>
      <c r="Y230" s="5">
        <v>994.9251</v>
      </c>
      <c r="AA230" s="5">
        <v>11479.9377</v>
      </c>
      <c r="AB230" s="5">
        <v>110449.8405</v>
      </c>
      <c r="AC230" s="5">
        <f t="shared" si="102"/>
        <v>11593.5988</v>
      </c>
      <c r="AD230" s="5">
        <f t="shared" si="97"/>
        <v>111444.7656</v>
      </c>
      <c r="AR230" s="5">
        <f t="shared" si="98"/>
        <v>182570.7517</v>
      </c>
      <c r="AS230" s="1">
        <f t="shared" si="99"/>
        <v>0.3895803979427883</v>
      </c>
      <c r="AT230" s="1">
        <f t="shared" si="100"/>
        <v>0.6104196020572117</v>
      </c>
    </row>
    <row r="231" spans="1:46" ht="12.75">
      <c r="A231" s="4">
        <v>1557</v>
      </c>
      <c r="B231" s="3">
        <v>12</v>
      </c>
      <c r="D231" s="5">
        <v>50.24869</v>
      </c>
      <c r="E231" s="5">
        <v>5236.0675</v>
      </c>
      <c r="G231" s="5">
        <v>742.427</v>
      </c>
      <c r="H231" s="5">
        <v>70329.3108</v>
      </c>
      <c r="I231" s="5">
        <f t="shared" si="101"/>
        <v>792.67569</v>
      </c>
      <c r="J231" s="5">
        <f t="shared" si="96"/>
        <v>75565.37830000001</v>
      </c>
      <c r="X231" s="5">
        <v>8858.2356</v>
      </c>
      <c r="Y231" s="5">
        <v>85277.7219</v>
      </c>
      <c r="AA231" s="5">
        <v>11448.5718</v>
      </c>
      <c r="AB231" s="5">
        <v>110148.065</v>
      </c>
      <c r="AC231" s="5">
        <f t="shared" si="102"/>
        <v>20306.807399999998</v>
      </c>
      <c r="AD231" s="5">
        <f t="shared" si="97"/>
        <v>195425.7869</v>
      </c>
      <c r="AR231" s="5">
        <f t="shared" si="98"/>
        <v>270991.16520000005</v>
      </c>
      <c r="AS231" s="1">
        <f t="shared" si="99"/>
        <v>0.2788481249720092</v>
      </c>
      <c r="AT231" s="1">
        <f t="shared" si="100"/>
        <v>0.7211518750279907</v>
      </c>
    </row>
    <row r="232" spans="1:46" ht="12.75">
      <c r="A232" s="4">
        <v>1558</v>
      </c>
      <c r="B232" s="3">
        <v>12</v>
      </c>
      <c r="D232" s="5">
        <v>59.5479</v>
      </c>
      <c r="E232" s="5">
        <v>6205.08</v>
      </c>
      <c r="G232" s="5">
        <v>628.1892</v>
      </c>
      <c r="H232" s="5">
        <v>63334.1822</v>
      </c>
      <c r="I232" s="5">
        <f t="shared" si="101"/>
        <v>687.7371</v>
      </c>
      <c r="J232" s="5">
        <f t="shared" si="96"/>
        <v>69539.2622</v>
      </c>
      <c r="X232" s="5">
        <v>10497.5845</v>
      </c>
      <c r="Y232" s="5">
        <v>101059.6379</v>
      </c>
      <c r="AA232" s="5">
        <v>9314.9614</v>
      </c>
      <c r="AB232" s="5">
        <v>91454.5875</v>
      </c>
      <c r="AC232" s="5">
        <f t="shared" si="102"/>
        <v>19812.5459</v>
      </c>
      <c r="AD232" s="5">
        <f t="shared" si="97"/>
        <v>192514.2254</v>
      </c>
      <c r="AR232" s="5">
        <f t="shared" si="98"/>
        <v>262053.4876</v>
      </c>
      <c r="AS232" s="1">
        <f t="shared" si="99"/>
        <v>0.26536285716656877</v>
      </c>
      <c r="AT232" s="1">
        <f t="shared" si="100"/>
        <v>0.7346371428334313</v>
      </c>
    </row>
    <row r="233" spans="1:46" ht="12.75">
      <c r="A233" s="4">
        <v>1559</v>
      </c>
      <c r="B233" s="3">
        <v>12</v>
      </c>
      <c r="D233" s="5">
        <v>28.9846</v>
      </c>
      <c r="E233" s="5">
        <v>3200.4215</v>
      </c>
      <c r="G233" s="5">
        <v>501.295</v>
      </c>
      <c r="H233" s="5">
        <v>55422.7695</v>
      </c>
      <c r="I233" s="5">
        <f t="shared" si="101"/>
        <v>530.2796000000001</v>
      </c>
      <c r="J233" s="5">
        <f t="shared" si="96"/>
        <v>58623.191</v>
      </c>
      <c r="X233" s="5">
        <v>561.215</v>
      </c>
      <c r="Y233" s="5">
        <v>5514.5466</v>
      </c>
      <c r="AA233" s="5">
        <v>6958.7061</v>
      </c>
      <c r="AB233" s="5">
        <v>70754.5006</v>
      </c>
      <c r="AC233" s="5">
        <f t="shared" si="102"/>
        <v>7519.9211000000005</v>
      </c>
      <c r="AD233" s="5">
        <f t="shared" si="97"/>
        <v>76269.0472</v>
      </c>
      <c r="AR233" s="5">
        <f t="shared" si="98"/>
        <v>134892.2382</v>
      </c>
      <c r="AS233" s="1">
        <f t="shared" si="99"/>
        <v>0.4345927666577928</v>
      </c>
      <c r="AT233" s="1">
        <f t="shared" si="100"/>
        <v>0.5654072333422072</v>
      </c>
    </row>
    <row r="234" spans="1:46" ht="12.75">
      <c r="A234" s="4">
        <v>1560</v>
      </c>
      <c r="B234" s="3">
        <v>12</v>
      </c>
      <c r="D234" s="5">
        <v>38.4895</v>
      </c>
      <c r="E234" s="5">
        <v>4267.2736</v>
      </c>
      <c r="G234" s="5">
        <v>460.4349</v>
      </c>
      <c r="H234" s="5">
        <v>50653.9176</v>
      </c>
      <c r="I234" s="5">
        <f t="shared" si="101"/>
        <v>498.92440000000005</v>
      </c>
      <c r="J234" s="5">
        <f t="shared" si="96"/>
        <v>54921.1912</v>
      </c>
      <c r="X234" s="5">
        <v>307.7376</v>
      </c>
      <c r="Y234" s="5">
        <v>3121.735</v>
      </c>
      <c r="AA234" s="5">
        <v>1189.7334</v>
      </c>
      <c r="AB234" s="5">
        <v>12088.5952</v>
      </c>
      <c r="AC234" s="5">
        <f t="shared" si="102"/>
        <v>1497.471</v>
      </c>
      <c r="AD234" s="5">
        <f t="shared" si="97"/>
        <v>15210.3302</v>
      </c>
      <c r="AR234" s="5">
        <f t="shared" si="98"/>
        <v>70131.5214</v>
      </c>
      <c r="AS234" s="1">
        <f t="shared" si="99"/>
        <v>0.7831170649607496</v>
      </c>
      <c r="AT234" s="1">
        <f t="shared" si="100"/>
        <v>0.21688293503925044</v>
      </c>
    </row>
    <row r="235" spans="1:46" ht="12.75">
      <c r="A235" s="4">
        <v>1561</v>
      </c>
      <c r="B235" s="3">
        <v>12</v>
      </c>
      <c r="D235" s="5">
        <v>38.3844</v>
      </c>
      <c r="E235" s="5">
        <v>4255.6143</v>
      </c>
      <c r="G235" s="5">
        <v>383.3378</v>
      </c>
      <c r="H235" s="5">
        <v>42239.896</v>
      </c>
      <c r="I235" s="5">
        <f t="shared" si="101"/>
        <v>421.72220000000004</v>
      </c>
      <c r="J235" s="5">
        <f t="shared" si="96"/>
        <v>46495.5103</v>
      </c>
      <c r="X235" s="5">
        <v>306.8968</v>
      </c>
      <c r="Y235" s="5">
        <v>3113.2057</v>
      </c>
      <c r="AA235" s="5">
        <v>4689.9197</v>
      </c>
      <c r="AB235" s="5">
        <v>47886.7934</v>
      </c>
      <c r="AC235" s="5">
        <f t="shared" si="102"/>
        <v>4996.816500000001</v>
      </c>
      <c r="AD235" s="5">
        <f t="shared" si="97"/>
        <v>50999.9991</v>
      </c>
      <c r="AR235" s="5">
        <f t="shared" si="98"/>
        <v>97495.50940000001</v>
      </c>
      <c r="AS235" s="1">
        <f t="shared" si="99"/>
        <v>0.47689899346276965</v>
      </c>
      <c r="AT235" s="1">
        <f t="shared" si="100"/>
        <v>0.5231010065372302</v>
      </c>
    </row>
    <row r="236" spans="1:46" ht="12.75">
      <c r="A236" s="4">
        <v>1562</v>
      </c>
      <c r="B236" s="3">
        <v>12</v>
      </c>
      <c r="D236" s="5">
        <v>263.4017</v>
      </c>
      <c r="E236" s="5">
        <v>29275.5396</v>
      </c>
      <c r="G236" s="5">
        <v>382.539</v>
      </c>
      <c r="H236" s="5">
        <v>41748.8409</v>
      </c>
      <c r="I236" s="5">
        <f t="shared" si="101"/>
        <v>645.9407</v>
      </c>
      <c r="J236" s="5">
        <f t="shared" si="96"/>
        <v>71024.3805</v>
      </c>
      <c r="X236" s="5">
        <v>967.8613</v>
      </c>
      <c r="Y236" s="5">
        <v>9873.8572</v>
      </c>
      <c r="AA236" s="5">
        <v>7218.9356</v>
      </c>
      <c r="AB236" s="5">
        <v>73704.5257</v>
      </c>
      <c r="AC236" s="5">
        <f t="shared" si="102"/>
        <v>8186.796899999999</v>
      </c>
      <c r="AD236" s="5">
        <f t="shared" si="97"/>
        <v>83578.3829</v>
      </c>
      <c r="AR236" s="5">
        <f t="shared" si="98"/>
        <v>154602.7634</v>
      </c>
      <c r="AS236" s="1">
        <f t="shared" si="99"/>
        <v>0.4593991655649798</v>
      </c>
      <c r="AT236" s="1">
        <f t="shared" si="100"/>
        <v>0.5406008344350202</v>
      </c>
    </row>
    <row r="237" spans="1:46" ht="12.75">
      <c r="A237" s="4">
        <v>1563</v>
      </c>
      <c r="B237" s="3">
        <v>12</v>
      </c>
      <c r="D237" s="5">
        <v>359.2099</v>
      </c>
      <c r="E237" s="5">
        <v>39928.5347</v>
      </c>
      <c r="G237" s="5">
        <v>338.411</v>
      </c>
      <c r="H237" s="5">
        <v>37514.4384</v>
      </c>
      <c r="I237" s="5">
        <f t="shared" si="101"/>
        <v>697.6209</v>
      </c>
      <c r="J237" s="5">
        <f t="shared" si="96"/>
        <v>77442.9731</v>
      </c>
      <c r="X237" s="5">
        <v>1249.2877</v>
      </c>
      <c r="Y237" s="5">
        <v>12752.4158</v>
      </c>
      <c r="AA237" s="5">
        <v>4369.4903</v>
      </c>
      <c r="AB237" s="5">
        <v>44595.2371</v>
      </c>
      <c r="AC237" s="5">
        <f t="shared" si="102"/>
        <v>5618.778</v>
      </c>
      <c r="AD237" s="5">
        <f t="shared" si="97"/>
        <v>57347.6529</v>
      </c>
      <c r="AR237" s="5">
        <f t="shared" si="98"/>
        <v>134790.626</v>
      </c>
      <c r="AS237" s="1">
        <f t="shared" si="99"/>
        <v>0.5745427215391077</v>
      </c>
      <c r="AT237" s="1">
        <f t="shared" si="100"/>
        <v>0.42545727846089243</v>
      </c>
    </row>
    <row r="238" spans="1:46" ht="12.75">
      <c r="A238" s="4">
        <v>1564</v>
      </c>
      <c r="B238" s="3">
        <v>12</v>
      </c>
      <c r="D238" s="5">
        <v>360.194</v>
      </c>
      <c r="E238" s="5">
        <v>40037.948</v>
      </c>
      <c r="G238" s="5">
        <v>339.3381</v>
      </c>
      <c r="H238" s="5">
        <v>37617.2177</v>
      </c>
      <c r="I238" s="5">
        <f t="shared" si="101"/>
        <v>699.5321</v>
      </c>
      <c r="J238" s="5">
        <f t="shared" si="96"/>
        <v>77655.1657</v>
      </c>
      <c r="X238" s="5">
        <v>1252.7104</v>
      </c>
      <c r="Y238" s="5">
        <v>12787.3539</v>
      </c>
      <c r="AA238" s="5">
        <v>4381.4615</v>
      </c>
      <c r="AB238" s="5">
        <v>44717.4158</v>
      </c>
      <c r="AC238" s="5">
        <f t="shared" si="102"/>
        <v>5634.1719</v>
      </c>
      <c r="AD238" s="5">
        <f t="shared" si="97"/>
        <v>57504.769700000004</v>
      </c>
      <c r="AR238" s="5">
        <f t="shared" si="98"/>
        <v>135159.93540000002</v>
      </c>
      <c r="AS238" s="1">
        <f t="shared" si="99"/>
        <v>0.5745427849619998</v>
      </c>
      <c r="AT238" s="1">
        <f t="shared" si="100"/>
        <v>0.42545721503800005</v>
      </c>
    </row>
    <row r="239" spans="1:46" ht="12.75">
      <c r="A239" s="4">
        <v>1565</v>
      </c>
      <c r="B239" s="3">
        <v>12</v>
      </c>
      <c r="D239" s="5">
        <v>345.4637</v>
      </c>
      <c r="E239" s="5">
        <v>38400.9063</v>
      </c>
      <c r="G239" s="5">
        <v>92.2539</v>
      </c>
      <c r="H239" s="5">
        <v>10198.2437</v>
      </c>
      <c r="I239" s="5">
        <f t="shared" si="101"/>
        <v>437.7176</v>
      </c>
      <c r="J239" s="5">
        <f t="shared" si="96"/>
        <v>48599.15</v>
      </c>
      <c r="X239" s="5">
        <v>4015.2119</v>
      </c>
      <c r="Y239" s="5">
        <v>40916.6919</v>
      </c>
      <c r="AA239" s="5">
        <v>13436.9171</v>
      </c>
      <c r="AB239" s="5">
        <v>137049.2111</v>
      </c>
      <c r="AC239" s="5">
        <f t="shared" si="102"/>
        <v>17452.129</v>
      </c>
      <c r="AD239" s="5">
        <f t="shared" si="97"/>
        <v>177965.903</v>
      </c>
      <c r="AR239" s="5">
        <f t="shared" si="98"/>
        <v>226565.05299999999</v>
      </c>
      <c r="AS239" s="1">
        <f t="shared" si="99"/>
        <v>0.214504175981633</v>
      </c>
      <c r="AT239" s="1">
        <f t="shared" si="100"/>
        <v>0.785495824018367</v>
      </c>
    </row>
    <row r="240" spans="1:46" ht="12.75">
      <c r="A240" s="4">
        <v>1566</v>
      </c>
      <c r="B240" s="3">
        <v>12</v>
      </c>
      <c r="D240" s="5">
        <v>338.0423</v>
      </c>
      <c r="E240" s="5">
        <v>37576.1129</v>
      </c>
      <c r="G240" s="5">
        <v>13.4117</v>
      </c>
      <c r="H240" s="5">
        <v>1447.4488</v>
      </c>
      <c r="I240" s="5">
        <f t="shared" si="101"/>
        <v>351.454</v>
      </c>
      <c r="J240" s="5">
        <f t="shared" si="96"/>
        <v>39023.5617</v>
      </c>
      <c r="X240" s="5">
        <v>5219.0242</v>
      </c>
      <c r="Y240" s="5">
        <v>53174.496</v>
      </c>
      <c r="AA240" s="5">
        <v>17039.9626</v>
      </c>
      <c r="AB240" s="5">
        <v>173788.6262</v>
      </c>
      <c r="AC240" s="5">
        <f t="shared" si="102"/>
        <v>22258.9868</v>
      </c>
      <c r="AD240" s="5">
        <f t="shared" si="97"/>
        <v>226963.12219999998</v>
      </c>
      <c r="AR240" s="5">
        <f t="shared" si="98"/>
        <v>265986.6839</v>
      </c>
      <c r="AS240" s="1">
        <f t="shared" si="99"/>
        <v>0.14671246367608104</v>
      </c>
      <c r="AT240" s="1">
        <f t="shared" si="100"/>
        <v>0.8532875363239188</v>
      </c>
    </row>
    <row r="241" spans="1:46" ht="12.75">
      <c r="A241" s="4">
        <v>1567</v>
      </c>
      <c r="B241" s="3">
        <v>12</v>
      </c>
      <c r="D241" s="5">
        <v>338.0423</v>
      </c>
      <c r="E241" s="5">
        <v>37576.1129</v>
      </c>
      <c r="G241" s="5">
        <v>103.5124</v>
      </c>
      <c r="H241" s="5">
        <v>11521.9612</v>
      </c>
      <c r="I241" s="5">
        <f t="shared" si="101"/>
        <v>441.5547</v>
      </c>
      <c r="J241" s="5">
        <f t="shared" si="96"/>
        <v>49098.0741</v>
      </c>
      <c r="X241" s="5">
        <v>5219.0242</v>
      </c>
      <c r="Y241" s="5">
        <v>53174.496</v>
      </c>
      <c r="AA241" s="5">
        <v>18532.7576</v>
      </c>
      <c r="AB241" s="5">
        <v>188744.1478</v>
      </c>
      <c r="AC241" s="5">
        <f t="shared" si="102"/>
        <v>23751.7818</v>
      </c>
      <c r="AD241" s="5">
        <f t="shared" si="97"/>
        <v>241918.64380000002</v>
      </c>
      <c r="AR241" s="5">
        <f t="shared" si="98"/>
        <v>291016.71790000005</v>
      </c>
      <c r="AS241" s="1">
        <f t="shared" si="99"/>
        <v>0.16871221163614117</v>
      </c>
      <c r="AT241" s="1">
        <f t="shared" si="100"/>
        <v>0.8312877883638587</v>
      </c>
    </row>
    <row r="242" spans="1:46" ht="12.75">
      <c r="A242" s="4">
        <v>1568</v>
      </c>
      <c r="B242" s="3">
        <v>12</v>
      </c>
      <c r="D242" s="5">
        <v>119.5168</v>
      </c>
      <c r="E242" s="5">
        <v>13274.2655</v>
      </c>
      <c r="G242" s="5">
        <v>171.2969</v>
      </c>
      <c r="H242" s="5">
        <v>19100.8065</v>
      </c>
      <c r="I242" s="5">
        <f t="shared" si="101"/>
        <v>290.8137</v>
      </c>
      <c r="J242" s="5">
        <f t="shared" si="96"/>
        <v>32375.072</v>
      </c>
      <c r="X242" s="5">
        <v>2860.7976</v>
      </c>
      <c r="Y242" s="5">
        <v>29236.8261</v>
      </c>
      <c r="AA242" s="5">
        <v>19782.5786</v>
      </c>
      <c r="AB242" s="5">
        <v>201288.6142</v>
      </c>
      <c r="AC242" s="5">
        <f t="shared" si="102"/>
        <v>22643.3762</v>
      </c>
      <c r="AD242" s="5">
        <f t="shared" si="97"/>
        <v>230525.44030000002</v>
      </c>
      <c r="AR242" s="5">
        <f t="shared" si="98"/>
        <v>262900.5123</v>
      </c>
      <c r="AS242" s="1">
        <f t="shared" si="99"/>
        <v>0.12314571666964379</v>
      </c>
      <c r="AT242" s="1">
        <f t="shared" si="100"/>
        <v>0.8768542833303563</v>
      </c>
    </row>
    <row r="243" spans="1:46" ht="12.75">
      <c r="A243" s="4">
        <v>1569</v>
      </c>
      <c r="B243" s="3">
        <v>12</v>
      </c>
      <c r="D243" s="5">
        <v>18.3017</v>
      </c>
      <c r="E243" s="5">
        <v>2017.7503</v>
      </c>
      <c r="G243" s="5">
        <v>114.8354</v>
      </c>
      <c r="H243" s="5">
        <v>12505.8161</v>
      </c>
      <c r="I243" s="5">
        <f t="shared" si="101"/>
        <v>133.1371</v>
      </c>
      <c r="J243" s="5">
        <f t="shared" si="96"/>
        <v>14523.5664</v>
      </c>
      <c r="X243" s="5">
        <v>1820.6818</v>
      </c>
      <c r="Y243" s="5">
        <v>18685.4772</v>
      </c>
      <c r="AA243" s="5">
        <v>11136.579</v>
      </c>
      <c r="AB243" s="5">
        <v>117558.5529</v>
      </c>
      <c r="AC243" s="5">
        <f t="shared" si="102"/>
        <v>12957.2608</v>
      </c>
      <c r="AD243" s="5">
        <f t="shared" si="97"/>
        <v>136244.0301</v>
      </c>
      <c r="AR243" s="5">
        <f t="shared" si="98"/>
        <v>150767.5965</v>
      </c>
      <c r="AS243" s="1">
        <f t="shared" si="99"/>
        <v>0.09633082132472676</v>
      </c>
      <c r="AT243" s="1">
        <f t="shared" si="100"/>
        <v>0.9036691786752732</v>
      </c>
    </row>
    <row r="244" spans="1:46" ht="12.75">
      <c r="A244" s="4">
        <v>1570</v>
      </c>
      <c r="B244" s="3">
        <v>12</v>
      </c>
      <c r="D244" s="5">
        <v>18.3017</v>
      </c>
      <c r="E244" s="5">
        <v>2017.7503</v>
      </c>
      <c r="G244" s="5">
        <v>99.031</v>
      </c>
      <c r="H244" s="5">
        <v>10493.9822</v>
      </c>
      <c r="I244" s="5">
        <f t="shared" si="101"/>
        <v>117.3327</v>
      </c>
      <c r="J244" s="5">
        <f t="shared" si="96"/>
        <v>12511.7325</v>
      </c>
      <c r="X244" s="5">
        <v>1820.6818</v>
      </c>
      <c r="Y244" s="5">
        <v>18685.4772</v>
      </c>
      <c r="AA244" s="5">
        <v>7538.4057</v>
      </c>
      <c r="AB244" s="5">
        <v>84486.673</v>
      </c>
      <c r="AC244" s="5">
        <f t="shared" si="102"/>
        <v>9359.0875</v>
      </c>
      <c r="AD244" s="5">
        <f t="shared" si="97"/>
        <v>103172.1502</v>
      </c>
      <c r="AR244" s="5">
        <f t="shared" si="98"/>
        <v>115683.8827</v>
      </c>
      <c r="AS244" s="1">
        <f t="shared" si="99"/>
        <v>0.10815450007367361</v>
      </c>
      <c r="AT244" s="1">
        <f t="shared" si="100"/>
        <v>0.8918454999263264</v>
      </c>
    </row>
    <row r="245" spans="1:46" ht="12.75">
      <c r="A245" s="4">
        <v>1571</v>
      </c>
      <c r="B245" s="3">
        <v>12</v>
      </c>
      <c r="D245" s="5">
        <v>6.4181</v>
      </c>
      <c r="E245" s="5">
        <v>707.5946</v>
      </c>
      <c r="G245" s="5">
        <v>99.031</v>
      </c>
      <c r="H245" s="5">
        <v>10493.9822</v>
      </c>
      <c r="I245" s="5">
        <f t="shared" si="101"/>
        <v>105.4491</v>
      </c>
      <c r="J245" s="5">
        <f t="shared" si="96"/>
        <v>11201.5768</v>
      </c>
      <c r="X245" s="5">
        <v>638.4857</v>
      </c>
      <c r="Y245" s="5">
        <v>6552.7153</v>
      </c>
      <c r="AA245" s="5">
        <v>7538.4057</v>
      </c>
      <c r="AB245" s="5">
        <v>84486.673</v>
      </c>
      <c r="AC245" s="5">
        <f t="shared" si="102"/>
        <v>8176.8914</v>
      </c>
      <c r="AD245" s="5">
        <f t="shared" si="97"/>
        <v>91039.38829999999</v>
      </c>
      <c r="AR245" s="5">
        <f t="shared" si="98"/>
        <v>102240.96509999999</v>
      </c>
      <c r="AS245" s="1">
        <f t="shared" si="99"/>
        <v>0.10956055421663857</v>
      </c>
      <c r="AT245" s="1">
        <f t="shared" si="100"/>
        <v>0.8904394457833614</v>
      </c>
    </row>
    <row r="246" spans="1:46" ht="12.75">
      <c r="A246" s="4">
        <v>1572</v>
      </c>
      <c r="B246" s="3">
        <v>12</v>
      </c>
      <c r="D246" s="5">
        <v>0</v>
      </c>
      <c r="G246" s="5">
        <v>94.1503</v>
      </c>
      <c r="H246" s="5">
        <v>10275.6935</v>
      </c>
      <c r="I246" s="5">
        <f t="shared" si="101"/>
        <v>94.1503</v>
      </c>
      <c r="J246" s="5">
        <f t="shared" si="96"/>
        <v>10275.6935</v>
      </c>
      <c r="X246" s="5">
        <v>0</v>
      </c>
      <c r="Y246" s="5">
        <v>0</v>
      </c>
      <c r="AA246" s="5">
        <v>16704.4928</v>
      </c>
      <c r="AB246" s="5">
        <v>176618.7187</v>
      </c>
      <c r="AC246" s="5">
        <f t="shared" si="102"/>
        <v>16704.4928</v>
      </c>
      <c r="AD246" s="5">
        <f t="shared" si="97"/>
        <v>176618.7187</v>
      </c>
      <c r="AR246" s="5">
        <f t="shared" si="98"/>
        <v>186894.4122</v>
      </c>
      <c r="AS246" s="1">
        <f t="shared" si="99"/>
        <v>0.0549812772840086</v>
      </c>
      <c r="AT246" s="1">
        <f t="shared" si="100"/>
        <v>0.9450187227159914</v>
      </c>
    </row>
    <row r="247" spans="1:46" ht="12.75">
      <c r="A247" s="4">
        <v>1573</v>
      </c>
      <c r="B247" s="3">
        <v>12</v>
      </c>
      <c r="D247" s="5">
        <v>0</v>
      </c>
      <c r="G247" s="5">
        <v>101.3976</v>
      </c>
      <c r="H247" s="5">
        <v>11501.4186</v>
      </c>
      <c r="I247" s="5">
        <f t="shared" si="101"/>
        <v>101.3976</v>
      </c>
      <c r="J247" s="5">
        <f t="shared" si="96"/>
        <v>11501.4186</v>
      </c>
      <c r="X247" s="5">
        <v>0</v>
      </c>
      <c r="Y247" s="5">
        <v>0</v>
      </c>
      <c r="AA247" s="5">
        <v>15714.2056</v>
      </c>
      <c r="AB247" s="5">
        <v>160437.0501</v>
      </c>
      <c r="AC247" s="5">
        <f t="shared" si="102"/>
        <v>15714.2056</v>
      </c>
      <c r="AD247" s="5">
        <f t="shared" si="97"/>
        <v>160437.0501</v>
      </c>
      <c r="AR247" s="5">
        <f t="shared" si="98"/>
        <v>171938.4687</v>
      </c>
      <c r="AS247" s="1">
        <f t="shared" si="99"/>
        <v>0.0668926429725729</v>
      </c>
      <c r="AT247" s="1">
        <f t="shared" si="100"/>
        <v>0.9331073570274271</v>
      </c>
    </row>
    <row r="248" spans="1:46" ht="12.75">
      <c r="A248" s="4">
        <v>1574</v>
      </c>
      <c r="B248" s="3">
        <v>12</v>
      </c>
      <c r="D248" s="5">
        <v>11.7634</v>
      </c>
      <c r="E248" s="5">
        <v>1493.952</v>
      </c>
      <c r="G248" s="5">
        <v>50.187</v>
      </c>
      <c r="H248" s="5">
        <v>5680.5154</v>
      </c>
      <c r="I248" s="5">
        <f t="shared" si="101"/>
        <v>61.9504</v>
      </c>
      <c r="J248" s="5">
        <f t="shared" si="96"/>
        <v>7174.4674</v>
      </c>
      <c r="X248" s="5">
        <v>1555.8296</v>
      </c>
      <c r="Y248" s="5">
        <v>16910.1406</v>
      </c>
      <c r="AA248" s="5">
        <v>12747.47</v>
      </c>
      <c r="AB248" s="5">
        <v>130314.1405</v>
      </c>
      <c r="AC248" s="5">
        <f t="shared" si="102"/>
        <v>14303.299599999998</v>
      </c>
      <c r="AD248" s="5">
        <f t="shared" si="97"/>
        <v>147224.2811</v>
      </c>
      <c r="AR248" s="5">
        <f t="shared" si="98"/>
        <v>154398.7485</v>
      </c>
      <c r="AS248" s="1">
        <f t="shared" si="99"/>
        <v>0.04646713441462902</v>
      </c>
      <c r="AT248" s="1">
        <f t="shared" si="100"/>
        <v>0.953532865585371</v>
      </c>
    </row>
    <row r="249" spans="1:46" ht="12.75">
      <c r="A249" s="4">
        <v>1575</v>
      </c>
      <c r="B249" s="3">
        <v>12</v>
      </c>
      <c r="D249" s="5">
        <v>18.0405</v>
      </c>
      <c r="E249" s="5">
        <v>2291.1448</v>
      </c>
      <c r="G249" s="5">
        <v>4.1702</v>
      </c>
      <c r="H249" s="5">
        <v>492.9205</v>
      </c>
      <c r="I249" s="5">
        <f t="shared" si="101"/>
        <v>22.210700000000003</v>
      </c>
      <c r="J249" s="5">
        <f t="shared" si="96"/>
        <v>2784.0653</v>
      </c>
      <c r="X249" s="5">
        <v>2386.0412</v>
      </c>
      <c r="Y249" s="5">
        <v>25933.6191</v>
      </c>
      <c r="AA249" s="5">
        <v>4453.0347</v>
      </c>
      <c r="AB249" s="5">
        <v>46739.4495</v>
      </c>
      <c r="AC249" s="5">
        <f t="shared" si="102"/>
        <v>6839.0759</v>
      </c>
      <c r="AD249" s="5">
        <f t="shared" si="97"/>
        <v>72673.0686</v>
      </c>
      <c r="AR249" s="5">
        <f t="shared" si="98"/>
        <v>75457.1339</v>
      </c>
      <c r="AS249" s="1">
        <f t="shared" si="99"/>
        <v>0.03689598525819439</v>
      </c>
      <c r="AT249" s="1">
        <f t="shared" si="100"/>
        <v>0.9631040147418056</v>
      </c>
    </row>
    <row r="250" spans="1:46" ht="12.75">
      <c r="A250" s="4">
        <v>1576</v>
      </c>
      <c r="B250" s="3">
        <v>12</v>
      </c>
      <c r="D250" s="5">
        <v>18.0899</v>
      </c>
      <c r="E250" s="5">
        <v>2297.422</v>
      </c>
      <c r="G250" s="5">
        <v>19.722900000000003</v>
      </c>
      <c r="H250" s="5">
        <v>2326.5310000000004</v>
      </c>
      <c r="I250" s="5">
        <f t="shared" si="101"/>
        <v>37.8128</v>
      </c>
      <c r="J250" s="5">
        <f t="shared" si="96"/>
        <v>4623.953</v>
      </c>
      <c r="X250" s="5">
        <v>2392.5783</v>
      </c>
      <c r="Y250" s="5">
        <v>26004.6701</v>
      </c>
      <c r="AA250" s="5">
        <v>4028.5482</v>
      </c>
      <c r="AB250" s="5">
        <v>42728.0287</v>
      </c>
      <c r="AC250" s="5">
        <f t="shared" si="102"/>
        <v>6421.1265</v>
      </c>
      <c r="AD250" s="5">
        <f t="shared" si="97"/>
        <v>68732.6988</v>
      </c>
      <c r="AR250" s="5">
        <f t="shared" si="98"/>
        <v>73356.65179999999</v>
      </c>
      <c r="AS250" s="1">
        <f t="shared" si="99"/>
        <v>0.06303386109560688</v>
      </c>
      <c r="AT250" s="1">
        <f t="shared" si="100"/>
        <v>0.9369661389043932</v>
      </c>
    </row>
    <row r="251" spans="1:46" ht="12.75">
      <c r="A251" s="4">
        <v>1577</v>
      </c>
      <c r="B251" s="3">
        <v>12</v>
      </c>
      <c r="D251" s="5">
        <v>15.6916</v>
      </c>
      <c r="E251" s="5">
        <v>1993.7626</v>
      </c>
      <c r="G251" s="5">
        <v>21.0928</v>
      </c>
      <c r="H251" s="5">
        <v>2750.5858</v>
      </c>
      <c r="I251" s="5">
        <f t="shared" si="101"/>
        <v>36.7844</v>
      </c>
      <c r="J251" s="5">
        <f t="shared" si="96"/>
        <v>4744.3484</v>
      </c>
      <c r="X251" s="5">
        <v>2370.9604</v>
      </c>
      <c r="Y251" s="5">
        <v>26215.0832</v>
      </c>
      <c r="AA251" s="5">
        <v>9719.334200000001</v>
      </c>
      <c r="AB251" s="5">
        <v>114967.2063</v>
      </c>
      <c r="AC251" s="5">
        <f t="shared" si="102"/>
        <v>12090.294600000001</v>
      </c>
      <c r="AD251" s="5">
        <f t="shared" si="97"/>
        <v>141182.2895</v>
      </c>
      <c r="AR251" s="5">
        <f t="shared" si="98"/>
        <v>145926.6379</v>
      </c>
      <c r="AS251" s="1">
        <f t="shared" si="99"/>
        <v>0.03251187355697996</v>
      </c>
      <c r="AT251" s="1">
        <f t="shared" si="100"/>
        <v>0.9674881264430201</v>
      </c>
    </row>
    <row r="252" spans="1:46" ht="12.75">
      <c r="A252" s="4">
        <v>1578</v>
      </c>
      <c r="B252" s="3">
        <v>12</v>
      </c>
      <c r="D252" s="5">
        <v>0.5325</v>
      </c>
      <c r="E252" s="5">
        <v>74.4317</v>
      </c>
      <c r="G252" s="5">
        <v>8.1841</v>
      </c>
      <c r="H252" s="5">
        <v>1089.3737</v>
      </c>
      <c r="I252" s="5">
        <f t="shared" si="101"/>
        <v>8.716600000000001</v>
      </c>
      <c r="J252" s="5">
        <f t="shared" si="96"/>
        <v>1163.8054000000002</v>
      </c>
      <c r="X252" s="5">
        <v>2228.2306</v>
      </c>
      <c r="Y252" s="5">
        <v>27469.6348</v>
      </c>
      <c r="AA252" s="5">
        <v>5100.3692</v>
      </c>
      <c r="AB252" s="5">
        <v>66040.4825</v>
      </c>
      <c r="AC252" s="5">
        <f t="shared" si="102"/>
        <v>7328.5998</v>
      </c>
      <c r="AD252" s="5">
        <f t="shared" si="97"/>
        <v>93510.1173</v>
      </c>
      <c r="AR252" s="5">
        <f t="shared" si="98"/>
        <v>94673.9227</v>
      </c>
      <c r="AS252" s="1">
        <f t="shared" si="99"/>
        <v>0.012292776794385432</v>
      </c>
      <c r="AT252" s="1">
        <f t="shared" si="100"/>
        <v>0.9877072232056145</v>
      </c>
    </row>
    <row r="253" spans="1:46" ht="12.75">
      <c r="A253" s="4">
        <v>1579</v>
      </c>
      <c r="B253" s="3">
        <v>12</v>
      </c>
      <c r="D253" s="5">
        <v>0.4713</v>
      </c>
      <c r="E253" s="5">
        <v>65.8669</v>
      </c>
      <c r="G253" s="5">
        <v>1.0768</v>
      </c>
      <c r="H253" s="5">
        <v>152.7342</v>
      </c>
      <c r="I253" s="5">
        <f t="shared" si="101"/>
        <v>1.5481</v>
      </c>
      <c r="J253" s="5">
        <f t="shared" si="96"/>
        <v>218.60109999999997</v>
      </c>
      <c r="X253" s="5">
        <v>1971.8315</v>
      </c>
      <c r="Y253" s="5">
        <v>24308.7453</v>
      </c>
      <c r="AA253" s="5">
        <v>2685.1046</v>
      </c>
      <c r="AB253" s="5">
        <v>35273.6397</v>
      </c>
      <c r="AC253" s="5">
        <f t="shared" si="102"/>
        <v>4656.9361</v>
      </c>
      <c r="AD253" s="5">
        <f t="shared" si="97"/>
        <v>59582.384999999995</v>
      </c>
      <c r="AR253" s="5">
        <f t="shared" si="98"/>
        <v>59800.986099999995</v>
      </c>
      <c r="AS253" s="1">
        <f t="shared" si="99"/>
        <v>0.0036554765106122556</v>
      </c>
      <c r="AT253" s="1">
        <f t="shared" si="100"/>
        <v>0.9963445234893877</v>
      </c>
    </row>
    <row r="254" spans="1:46" ht="12.75">
      <c r="A254" s="4">
        <v>1580</v>
      </c>
      <c r="B254" s="3">
        <v>12</v>
      </c>
      <c r="D254" s="5">
        <v>0.1455</v>
      </c>
      <c r="E254" s="5">
        <v>21.256</v>
      </c>
      <c r="G254" s="5">
        <v>106.7973</v>
      </c>
      <c r="H254" s="5">
        <v>15416.149099999999</v>
      </c>
      <c r="I254" s="5">
        <f aca="true" t="shared" si="103" ref="I254:I274">D254+G254</f>
        <v>106.9428</v>
      </c>
      <c r="J254" s="5">
        <f t="shared" si="96"/>
        <v>15437.405099999998</v>
      </c>
      <c r="X254" s="5">
        <v>62.1845</v>
      </c>
      <c r="Y254" s="5">
        <v>829.3536</v>
      </c>
      <c r="AA254" s="5">
        <v>2395.783</v>
      </c>
      <c r="AB254" s="5">
        <v>31298.6805</v>
      </c>
      <c r="AC254" s="5">
        <f aca="true" t="shared" si="104" ref="AC254:AC274">X254+AA254</f>
        <v>2457.9674999999997</v>
      </c>
      <c r="AD254" s="5">
        <f t="shared" si="97"/>
        <v>32128.034099999997</v>
      </c>
      <c r="AR254" s="5">
        <f t="shared" si="98"/>
        <v>47565.43919999999</v>
      </c>
      <c r="AS254" s="1">
        <f t="shared" si="99"/>
        <v>0.32455087894994145</v>
      </c>
      <c r="AT254" s="1">
        <f t="shared" si="100"/>
        <v>0.6754491210500586</v>
      </c>
    </row>
    <row r="255" spans="1:46" ht="12.75">
      <c r="A255" s="4">
        <v>1581</v>
      </c>
      <c r="B255" s="3">
        <v>12</v>
      </c>
      <c r="D255" s="5">
        <v>0.307</v>
      </c>
      <c r="E255" s="5">
        <v>44.8464</v>
      </c>
      <c r="G255" s="5">
        <v>12.2769</v>
      </c>
      <c r="H255" s="5">
        <v>1788.2524</v>
      </c>
      <c r="I255" s="5">
        <f t="shared" si="103"/>
        <v>12.5839</v>
      </c>
      <c r="J255" s="5">
        <f t="shared" si="96"/>
        <v>1833.0988</v>
      </c>
      <c r="X255" s="5">
        <v>131.1984</v>
      </c>
      <c r="Y255" s="5">
        <v>1749.7923</v>
      </c>
      <c r="AA255" s="5">
        <v>148.235</v>
      </c>
      <c r="AB255" s="5">
        <v>1945.5201</v>
      </c>
      <c r="AC255" s="5">
        <f t="shared" si="104"/>
        <v>279.4334</v>
      </c>
      <c r="AD255" s="5">
        <f t="shared" si="97"/>
        <v>3695.3124</v>
      </c>
      <c r="AR255" s="5">
        <f t="shared" si="98"/>
        <v>5528.4112</v>
      </c>
      <c r="AS255" s="1">
        <f t="shared" si="99"/>
        <v>0.3315778681585769</v>
      </c>
      <c r="AT255" s="1">
        <f t="shared" si="100"/>
        <v>0.6684221318414231</v>
      </c>
    </row>
    <row r="256" spans="1:46" ht="12.75">
      <c r="A256" s="4">
        <v>1582</v>
      </c>
      <c r="B256" s="3">
        <v>12</v>
      </c>
      <c r="D256" s="5">
        <v>95.7581</v>
      </c>
      <c r="E256" s="5">
        <v>20055.9023</v>
      </c>
      <c r="G256" s="5">
        <v>0</v>
      </c>
      <c r="H256" s="5">
        <v>0</v>
      </c>
      <c r="I256" s="5">
        <f t="shared" si="103"/>
        <v>95.7581</v>
      </c>
      <c r="J256" s="5">
        <f t="shared" si="96"/>
        <v>20055.9023</v>
      </c>
      <c r="X256" s="5">
        <v>414.6624</v>
      </c>
      <c r="Y256" s="5">
        <v>6228.8065</v>
      </c>
      <c r="AA256" s="5">
        <v>0</v>
      </c>
      <c r="AB256" s="5">
        <v>0</v>
      </c>
      <c r="AC256" s="5">
        <f t="shared" si="104"/>
        <v>414.6624</v>
      </c>
      <c r="AD256" s="5">
        <f t="shared" si="97"/>
        <v>6228.8065</v>
      </c>
      <c r="AR256" s="5">
        <f t="shared" si="98"/>
        <v>26284.7088</v>
      </c>
      <c r="AS256" s="1">
        <f t="shared" si="99"/>
        <v>0.763025470535173</v>
      </c>
      <c r="AT256" s="1">
        <f t="shared" si="100"/>
        <v>0.23697452946482708</v>
      </c>
    </row>
    <row r="257" spans="1:46" ht="12.75">
      <c r="A257" s="4">
        <v>1583</v>
      </c>
      <c r="B257" s="3">
        <v>12</v>
      </c>
      <c r="D257" s="5">
        <v>121.4364</v>
      </c>
      <c r="E257" s="5">
        <v>25456.0073</v>
      </c>
      <c r="G257" s="5">
        <v>0</v>
      </c>
      <c r="H257" s="5">
        <v>0</v>
      </c>
      <c r="I257" s="5">
        <f t="shared" si="103"/>
        <v>121.4364</v>
      </c>
      <c r="J257" s="5">
        <f t="shared" si="96"/>
        <v>25456.0073</v>
      </c>
      <c r="X257" s="5">
        <v>379.2456</v>
      </c>
      <c r="Y257" s="5">
        <v>5946.2776</v>
      </c>
      <c r="AA257" s="5">
        <v>0</v>
      </c>
      <c r="AB257" s="5">
        <v>0</v>
      </c>
      <c r="AC257" s="5">
        <f t="shared" si="104"/>
        <v>379.2456</v>
      </c>
      <c r="AD257" s="5">
        <f t="shared" si="97"/>
        <v>5946.2776</v>
      </c>
      <c r="AR257" s="5">
        <f t="shared" si="98"/>
        <v>31402.284900000002</v>
      </c>
      <c r="AS257" s="1">
        <f t="shared" si="99"/>
        <v>0.8106418810307654</v>
      </c>
      <c r="AT257" s="1">
        <f t="shared" si="100"/>
        <v>0.18935811896923463</v>
      </c>
    </row>
    <row r="258" spans="1:46" ht="12.75">
      <c r="A258" s="4">
        <v>1584</v>
      </c>
      <c r="B258" s="3">
        <v>12</v>
      </c>
      <c r="D258" s="5">
        <v>45.3599</v>
      </c>
      <c r="E258" s="5">
        <v>9502.7157</v>
      </c>
      <c r="G258" s="5">
        <v>166.2289</v>
      </c>
      <c r="H258" s="5">
        <v>27875.5036</v>
      </c>
      <c r="I258" s="5">
        <f t="shared" si="103"/>
        <v>211.58880000000002</v>
      </c>
      <c r="J258" s="5">
        <f t="shared" si="96"/>
        <v>37378.2193</v>
      </c>
      <c r="X258" s="5">
        <v>142.8991</v>
      </c>
      <c r="Y258" s="5">
        <v>2242.968</v>
      </c>
      <c r="AA258" s="5">
        <v>1704.5611000000001</v>
      </c>
      <c r="AB258" s="5">
        <v>23741.0703</v>
      </c>
      <c r="AC258" s="5">
        <f t="shared" si="104"/>
        <v>1847.4602000000002</v>
      </c>
      <c r="AD258" s="5">
        <f t="shared" si="97"/>
        <v>25984.0383</v>
      </c>
      <c r="AR258" s="5">
        <f t="shared" si="98"/>
        <v>63362.2576</v>
      </c>
      <c r="AS258" s="1">
        <f t="shared" si="99"/>
        <v>0.589912997355069</v>
      </c>
      <c r="AT258" s="1">
        <f t="shared" si="100"/>
        <v>0.41008700264493103</v>
      </c>
    </row>
    <row r="259" spans="1:46" ht="12.75">
      <c r="A259" s="4">
        <v>1585</v>
      </c>
      <c r="B259" s="3">
        <v>12</v>
      </c>
      <c r="D259" s="5">
        <v>41.0256</v>
      </c>
      <c r="E259" s="5">
        <v>6474.2507</v>
      </c>
      <c r="G259" s="5">
        <v>290.2093</v>
      </c>
      <c r="H259" s="5">
        <v>48592.300800000005</v>
      </c>
      <c r="I259" s="5">
        <f t="shared" si="103"/>
        <v>331.2349</v>
      </c>
      <c r="J259" s="5">
        <f t="shared" si="96"/>
        <v>55066.5515</v>
      </c>
      <c r="X259" s="5">
        <v>580.7891</v>
      </c>
      <c r="Y259" s="5">
        <v>9989.5693</v>
      </c>
      <c r="AA259" s="5">
        <v>3478.9023</v>
      </c>
      <c r="AB259" s="5">
        <v>48722.596000000005</v>
      </c>
      <c r="AC259" s="5">
        <f t="shared" si="104"/>
        <v>4059.6914</v>
      </c>
      <c r="AD259" s="5">
        <f t="shared" si="97"/>
        <v>58712.16530000001</v>
      </c>
      <c r="AR259" s="5">
        <f t="shared" si="98"/>
        <v>113778.71680000001</v>
      </c>
      <c r="AS259" s="1">
        <f t="shared" si="99"/>
        <v>0.48397936845074346</v>
      </c>
      <c r="AT259" s="1">
        <f t="shared" si="100"/>
        <v>0.5160206315492565</v>
      </c>
    </row>
    <row r="260" spans="1:46" ht="12.75">
      <c r="A260" s="4">
        <v>1586</v>
      </c>
      <c r="B260" s="3">
        <v>12</v>
      </c>
      <c r="D260" s="5">
        <v>36.4172</v>
      </c>
      <c r="E260" s="5">
        <v>5747.0061</v>
      </c>
      <c r="G260" s="5">
        <v>137.0898</v>
      </c>
      <c r="H260" s="5">
        <v>21645.4034</v>
      </c>
      <c r="I260" s="5">
        <f t="shared" si="103"/>
        <v>173.507</v>
      </c>
      <c r="J260" s="5">
        <f t="shared" si="96"/>
        <v>27392.409499999998</v>
      </c>
      <c r="X260" s="5">
        <v>515.5498</v>
      </c>
      <c r="Y260" s="5">
        <v>8867.4533</v>
      </c>
      <c r="AA260" s="5">
        <v>7317.2819</v>
      </c>
      <c r="AB260" s="5">
        <v>106737.023</v>
      </c>
      <c r="AC260" s="5">
        <f t="shared" si="104"/>
        <v>7832.8317</v>
      </c>
      <c r="AD260" s="5">
        <f t="shared" si="97"/>
        <v>115604.4763</v>
      </c>
      <c r="AR260" s="5">
        <f t="shared" si="98"/>
        <v>142996.8858</v>
      </c>
      <c r="AS260" s="1">
        <f t="shared" si="99"/>
        <v>0.1915594828988926</v>
      </c>
      <c r="AT260" s="1">
        <f t="shared" si="100"/>
        <v>0.8084405171011074</v>
      </c>
    </row>
    <row r="261" spans="1:46" ht="12.75">
      <c r="A261" s="4">
        <v>1587</v>
      </c>
      <c r="B261" s="3">
        <v>12</v>
      </c>
      <c r="D261" s="5">
        <v>2.9559</v>
      </c>
      <c r="E261" s="5">
        <v>466.4804</v>
      </c>
      <c r="G261" s="5">
        <v>48.5994</v>
      </c>
      <c r="H261" s="5">
        <v>7672.9046</v>
      </c>
      <c r="I261" s="5">
        <f t="shared" si="103"/>
        <v>51.5553</v>
      </c>
      <c r="J261" s="5">
        <f t="shared" si="96"/>
        <v>8139.385</v>
      </c>
      <c r="X261" s="5">
        <v>179.6877</v>
      </c>
      <c r="Y261" s="5">
        <v>2658.6732</v>
      </c>
      <c r="AA261" s="5">
        <v>7755.9305</v>
      </c>
      <c r="AB261" s="5">
        <v>113153.5193</v>
      </c>
      <c r="AC261" s="5">
        <f t="shared" si="104"/>
        <v>7935.618200000001</v>
      </c>
      <c r="AD261" s="5">
        <f t="shared" si="97"/>
        <v>115812.1925</v>
      </c>
      <c r="AR261" s="5">
        <f t="shared" si="98"/>
        <v>123951.5775</v>
      </c>
      <c r="AS261" s="1">
        <f t="shared" si="99"/>
        <v>0.06566584438991913</v>
      </c>
      <c r="AT261" s="1">
        <f t="shared" si="100"/>
        <v>0.9343341556100809</v>
      </c>
    </row>
    <row r="262" spans="1:46" ht="12.75">
      <c r="A262" s="4">
        <v>1588</v>
      </c>
      <c r="B262" s="3">
        <v>12</v>
      </c>
      <c r="D262" s="5">
        <v>4.38</v>
      </c>
      <c r="E262" s="5">
        <v>691.222</v>
      </c>
      <c r="G262" s="5">
        <v>12.3201</v>
      </c>
      <c r="H262" s="5">
        <v>1945.1411</v>
      </c>
      <c r="I262" s="5">
        <f t="shared" si="103"/>
        <v>16.7001</v>
      </c>
      <c r="J262" s="5">
        <f t="shared" si="96"/>
        <v>2636.3631</v>
      </c>
      <c r="X262" s="5">
        <v>266.2578</v>
      </c>
      <c r="Y262" s="5">
        <v>3939.5724</v>
      </c>
      <c r="AA262" s="5">
        <v>11240.942</v>
      </c>
      <c r="AB262" s="5">
        <v>163985.1374</v>
      </c>
      <c r="AC262" s="5">
        <f t="shared" si="104"/>
        <v>11507.199799999999</v>
      </c>
      <c r="AD262" s="5">
        <f t="shared" si="97"/>
        <v>167924.7098</v>
      </c>
      <c r="AR262" s="5">
        <f t="shared" si="98"/>
        <v>170561.0729</v>
      </c>
      <c r="AS262" s="1">
        <f t="shared" si="99"/>
        <v>0.015457003495432399</v>
      </c>
      <c r="AT262" s="1">
        <f t="shared" si="100"/>
        <v>0.9845429965045677</v>
      </c>
    </row>
    <row r="263" spans="1:46" ht="12.75">
      <c r="A263" s="4">
        <v>1589</v>
      </c>
      <c r="B263" s="3">
        <v>12</v>
      </c>
      <c r="D263" s="5">
        <v>4.368</v>
      </c>
      <c r="E263" s="5">
        <v>689.3334</v>
      </c>
      <c r="G263" s="5">
        <v>5.569</v>
      </c>
      <c r="H263" s="5">
        <v>898.7508</v>
      </c>
      <c r="I263" s="5">
        <f t="shared" si="103"/>
        <v>9.937000000000001</v>
      </c>
      <c r="J263" s="5">
        <f t="shared" si="96"/>
        <v>1588.0842</v>
      </c>
      <c r="X263" s="5">
        <v>265.5304</v>
      </c>
      <c r="Y263" s="5">
        <v>3928.8085</v>
      </c>
      <c r="AA263" s="5">
        <v>6896.7126</v>
      </c>
      <c r="AB263" s="5">
        <v>100592.6102</v>
      </c>
      <c r="AC263" s="5">
        <f t="shared" si="104"/>
        <v>7162.2429999999995</v>
      </c>
      <c r="AD263" s="5">
        <f t="shared" si="97"/>
        <v>104521.4187</v>
      </c>
      <c r="AR263" s="5">
        <f t="shared" si="98"/>
        <v>106109.50289999999</v>
      </c>
      <c r="AS263" s="1">
        <f t="shared" si="99"/>
        <v>0.014966465364526744</v>
      </c>
      <c r="AT263" s="1">
        <f t="shared" si="100"/>
        <v>0.9850335346354733</v>
      </c>
    </row>
    <row r="264" spans="1:46" ht="12.75">
      <c r="A264" s="4">
        <v>1590</v>
      </c>
      <c r="B264" s="3">
        <v>12</v>
      </c>
      <c r="D264" s="5">
        <v>4.1594</v>
      </c>
      <c r="E264" s="5">
        <v>683.7767</v>
      </c>
      <c r="G264" s="5">
        <v>4.6811</v>
      </c>
      <c r="H264" s="5">
        <v>789.8068</v>
      </c>
      <c r="I264" s="5">
        <f t="shared" si="103"/>
        <v>8.840499999999999</v>
      </c>
      <c r="J264" s="5">
        <f aca="true" t="shared" si="105" ref="J264:J274">E264+H264</f>
        <v>1473.5835</v>
      </c>
      <c r="X264" s="5">
        <v>140.2793</v>
      </c>
      <c r="Y264" s="5">
        <v>2067.951</v>
      </c>
      <c r="AA264" s="5">
        <v>16043.7662</v>
      </c>
      <c r="AB264" s="5">
        <v>234019.5782</v>
      </c>
      <c r="AC264" s="5">
        <f t="shared" si="104"/>
        <v>16184.0455</v>
      </c>
      <c r="AD264" s="5">
        <f aca="true" t="shared" si="106" ref="AD264:AD274">Y264+AB264</f>
        <v>236087.5292</v>
      </c>
      <c r="AR264" s="5">
        <f aca="true" t="shared" si="107" ref="AR264:AR274">J264+AD264</f>
        <v>237561.1127</v>
      </c>
      <c r="AS264" s="1">
        <f>J264/AR264</f>
        <v>0.006202965978951655</v>
      </c>
      <c r="AT264" s="1">
        <f aca="true" t="shared" si="108" ref="AT264:AT274">AD264/AR264</f>
        <v>0.9937970340210484</v>
      </c>
    </row>
    <row r="265" spans="1:46" ht="12.75">
      <c r="A265" s="4">
        <v>1591</v>
      </c>
      <c r="B265" s="3">
        <v>12</v>
      </c>
      <c r="D265" s="5">
        <v>4.2787</v>
      </c>
      <c r="E265" s="5">
        <v>721.2833</v>
      </c>
      <c r="G265" s="5">
        <v>10.3405</v>
      </c>
      <c r="H265" s="5">
        <v>1744.7159</v>
      </c>
      <c r="I265" s="5">
        <f t="shared" si="103"/>
        <v>14.6192</v>
      </c>
      <c r="J265" s="5">
        <f t="shared" si="105"/>
        <v>2465.9992</v>
      </c>
      <c r="X265" s="5">
        <v>70.7619</v>
      </c>
      <c r="Y265" s="5">
        <v>1034.1611</v>
      </c>
      <c r="AA265" s="5">
        <v>17667.048</v>
      </c>
      <c r="AB265" s="5">
        <v>257784.7569</v>
      </c>
      <c r="AC265" s="5">
        <f t="shared" si="104"/>
        <v>17737.8099</v>
      </c>
      <c r="AD265" s="5">
        <f t="shared" si="106"/>
        <v>258818.918</v>
      </c>
      <c r="AR265" s="5">
        <f t="shared" si="107"/>
        <v>261284.9172</v>
      </c>
      <c r="AS265" s="1">
        <f>J265/AR265</f>
        <v>0.009437969961780864</v>
      </c>
      <c r="AT265" s="1">
        <f t="shared" si="108"/>
        <v>0.9905620300382192</v>
      </c>
    </row>
    <row r="266" spans="1:46" ht="12.75">
      <c r="A266" s="4">
        <v>1592</v>
      </c>
      <c r="B266" s="3">
        <v>12</v>
      </c>
      <c r="D266" s="5">
        <v>4.2905</v>
      </c>
      <c r="E266" s="5">
        <v>723.2594</v>
      </c>
      <c r="G266" s="5">
        <v>13.4502</v>
      </c>
      <c r="H266" s="5">
        <v>2269.388</v>
      </c>
      <c r="I266" s="5">
        <f t="shared" si="103"/>
        <v>17.7407</v>
      </c>
      <c r="J266" s="5">
        <f t="shared" si="105"/>
        <v>2992.6474</v>
      </c>
      <c r="X266" s="5">
        <v>70.9558</v>
      </c>
      <c r="Y266" s="5">
        <v>1036.9944</v>
      </c>
      <c r="AA266" s="5">
        <v>15508.0087</v>
      </c>
      <c r="AB266" s="5">
        <v>226293.6751</v>
      </c>
      <c r="AC266" s="5">
        <f t="shared" si="104"/>
        <v>15578.9645</v>
      </c>
      <c r="AD266" s="5">
        <f t="shared" si="106"/>
        <v>227330.6695</v>
      </c>
      <c r="AR266" s="5">
        <f t="shared" si="107"/>
        <v>230323.31689999998</v>
      </c>
      <c r="AS266" s="1">
        <f>J266/AR266</f>
        <v>0.01299324549628349</v>
      </c>
      <c r="AT266" s="1">
        <f t="shared" si="108"/>
        <v>0.9870067545037166</v>
      </c>
    </row>
    <row r="267" spans="1:46" ht="12.75">
      <c r="A267" s="4">
        <v>1593</v>
      </c>
      <c r="B267" s="3">
        <v>12</v>
      </c>
      <c r="D267" s="5">
        <v>0.9613</v>
      </c>
      <c r="E267" s="5">
        <v>162.0417</v>
      </c>
      <c r="G267" s="5">
        <v>4.6106</v>
      </c>
      <c r="H267" s="5">
        <v>777.9174</v>
      </c>
      <c r="I267" s="5">
        <f t="shared" si="103"/>
        <v>5.571899999999999</v>
      </c>
      <c r="J267" s="5">
        <f t="shared" si="105"/>
        <v>939.9591</v>
      </c>
      <c r="X267" s="5">
        <v>15.8972</v>
      </c>
      <c r="Y267" s="5">
        <v>232.3321</v>
      </c>
      <c r="AA267" s="5">
        <v>8009.825199999999</v>
      </c>
      <c r="AB267" s="5">
        <v>131646.2287</v>
      </c>
      <c r="AC267" s="5">
        <f t="shared" si="104"/>
        <v>8025.7224</v>
      </c>
      <c r="AD267" s="5">
        <f t="shared" si="106"/>
        <v>131878.5608</v>
      </c>
      <c r="AR267" s="5">
        <f t="shared" si="107"/>
        <v>132818.5199</v>
      </c>
      <c r="AS267" s="1">
        <f>J267/AR267</f>
        <v>0.007077018330784756</v>
      </c>
      <c r="AT267" s="1">
        <f t="shared" si="108"/>
        <v>0.9929229816692152</v>
      </c>
    </row>
    <row r="268" spans="1:52" ht="12.75">
      <c r="A268" s="4">
        <v>1594</v>
      </c>
      <c r="B268" s="3">
        <v>12</v>
      </c>
      <c r="D268" s="5">
        <v>0</v>
      </c>
      <c r="E268" s="5">
        <v>0</v>
      </c>
      <c r="G268" s="5">
        <v>2.2287</v>
      </c>
      <c r="H268" s="5">
        <v>372.9818</v>
      </c>
      <c r="I268" s="5">
        <f t="shared" si="103"/>
        <v>2.2287</v>
      </c>
      <c r="J268" s="5">
        <f t="shared" si="105"/>
        <v>372.9818</v>
      </c>
      <c r="X268" s="5">
        <v>0</v>
      </c>
      <c r="Y268" s="5">
        <v>0</v>
      </c>
      <c r="AA268" s="5">
        <v>7636.094499999999</v>
      </c>
      <c r="AB268" s="5">
        <v>139628.7145</v>
      </c>
      <c r="AC268" s="5">
        <f t="shared" si="104"/>
        <v>7636.094499999999</v>
      </c>
      <c r="AD268" s="5">
        <f t="shared" si="106"/>
        <v>139628.7145</v>
      </c>
      <c r="AR268" s="5">
        <f t="shared" si="107"/>
        <v>140001.6963</v>
      </c>
      <c r="AS268" s="1">
        <f>J268/AR268</f>
        <v>0.0026641234346244133</v>
      </c>
      <c r="AT268" s="1">
        <f t="shared" si="108"/>
        <v>0.9973358765653755</v>
      </c>
      <c r="AZ268" t="s">
        <v>64</v>
      </c>
    </row>
    <row r="269" spans="1:46" ht="12.75">
      <c r="A269" s="4">
        <v>1595</v>
      </c>
      <c r="B269" s="3">
        <v>12</v>
      </c>
      <c r="D269" s="5">
        <v>0</v>
      </c>
      <c r="E269" s="5">
        <v>0</v>
      </c>
      <c r="G269" s="5">
        <v>6.6677</v>
      </c>
      <c r="H269" s="5">
        <v>1115.8881</v>
      </c>
      <c r="I269" s="5">
        <f t="shared" si="103"/>
        <v>6.6677</v>
      </c>
      <c r="J269" s="5">
        <f t="shared" si="105"/>
        <v>1115.8881</v>
      </c>
      <c r="X269" s="5">
        <v>0</v>
      </c>
      <c r="Y269" s="5">
        <v>0</v>
      </c>
      <c r="AA269" s="5">
        <v>4388.8767</v>
      </c>
      <c r="AB269" s="5">
        <v>64026.8594</v>
      </c>
      <c r="AC269" s="5">
        <f t="shared" si="104"/>
        <v>4388.8767</v>
      </c>
      <c r="AD269" s="5">
        <f t="shared" si="106"/>
        <v>64026.8594</v>
      </c>
      <c r="AR269" s="5">
        <f t="shared" si="107"/>
        <v>65142.7475</v>
      </c>
      <c r="AS269" s="1">
        <f>J269/AR269</f>
        <v>0.01712989001576883</v>
      </c>
      <c r="AT269" s="1">
        <f t="shared" si="108"/>
        <v>0.9828701099842312</v>
      </c>
    </row>
    <row r="270" spans="1:46" ht="12.75">
      <c r="A270" s="4">
        <v>1596</v>
      </c>
      <c r="B270" s="3">
        <v>12</v>
      </c>
      <c r="D270" s="5">
        <v>0</v>
      </c>
      <c r="E270" s="5">
        <v>0</v>
      </c>
      <c r="G270" s="5">
        <v>5.12</v>
      </c>
      <c r="H270" s="5">
        <v>857.6613</v>
      </c>
      <c r="I270" s="5">
        <f t="shared" si="103"/>
        <v>5.12</v>
      </c>
      <c r="J270" s="5">
        <f t="shared" si="105"/>
        <v>857.6613</v>
      </c>
      <c r="X270" s="5">
        <v>0</v>
      </c>
      <c r="Y270" s="5">
        <v>0</v>
      </c>
      <c r="AA270" s="5">
        <v>3712.4549</v>
      </c>
      <c r="AB270" s="5">
        <v>54173.2803</v>
      </c>
      <c r="AC270" s="5">
        <f t="shared" si="104"/>
        <v>3712.4549</v>
      </c>
      <c r="AD270" s="5">
        <f t="shared" si="106"/>
        <v>54173.2803</v>
      </c>
      <c r="AR270" s="5">
        <f t="shared" si="107"/>
        <v>55030.9416</v>
      </c>
      <c r="AS270" s="1">
        <f>J270/AR270</f>
        <v>0.015585074052231009</v>
      </c>
      <c r="AT270" s="1">
        <f t="shared" si="108"/>
        <v>0.984414925947769</v>
      </c>
    </row>
    <row r="271" spans="1:46" ht="12.75">
      <c r="A271" s="4">
        <v>1597</v>
      </c>
      <c r="B271" s="3">
        <v>12</v>
      </c>
      <c r="D271" s="5">
        <v>0</v>
      </c>
      <c r="E271" s="5">
        <v>0</v>
      </c>
      <c r="G271" s="5">
        <v>1.6527</v>
      </c>
      <c r="H271" s="5">
        <v>278.2232</v>
      </c>
      <c r="I271" s="5">
        <f t="shared" si="103"/>
        <v>1.6527</v>
      </c>
      <c r="J271" s="5">
        <f t="shared" si="105"/>
        <v>278.2232</v>
      </c>
      <c r="X271" s="5">
        <v>0</v>
      </c>
      <c r="Y271" s="5">
        <v>0</v>
      </c>
      <c r="AA271" s="5">
        <v>2103.2265</v>
      </c>
      <c r="AB271" s="5">
        <v>30722.5234</v>
      </c>
      <c r="AC271" s="5">
        <f t="shared" si="104"/>
        <v>2103.2265</v>
      </c>
      <c r="AD271" s="5">
        <f t="shared" si="106"/>
        <v>30722.5234</v>
      </c>
      <c r="AR271" s="5">
        <f t="shared" si="107"/>
        <v>31000.7466</v>
      </c>
      <c r="AS271" s="1">
        <f>J271/AR271</f>
        <v>0.00897472578934599</v>
      </c>
      <c r="AT271" s="1">
        <f t="shared" si="108"/>
        <v>0.991025274210654</v>
      </c>
    </row>
    <row r="272" spans="1:46" ht="12.75">
      <c r="A272" s="4">
        <v>1598</v>
      </c>
      <c r="B272" s="3">
        <v>12</v>
      </c>
      <c r="D272" s="5">
        <v>0</v>
      </c>
      <c r="E272" s="5">
        <v>0</v>
      </c>
      <c r="G272" s="5">
        <v>0.1693</v>
      </c>
      <c r="H272" s="5">
        <v>28.3313</v>
      </c>
      <c r="I272" s="5">
        <f t="shared" si="103"/>
        <v>0.1693</v>
      </c>
      <c r="J272" s="5">
        <f t="shared" si="105"/>
        <v>28.3313</v>
      </c>
      <c r="X272" s="5">
        <v>0</v>
      </c>
      <c r="Y272" s="5">
        <v>0</v>
      </c>
      <c r="AA272" s="5">
        <v>1327.9118</v>
      </c>
      <c r="AB272" s="5">
        <v>19007.1417</v>
      </c>
      <c r="AC272" s="5">
        <f t="shared" si="104"/>
        <v>1327.9118</v>
      </c>
      <c r="AD272" s="5">
        <f t="shared" si="106"/>
        <v>19007.1417</v>
      </c>
      <c r="AR272" s="5">
        <f t="shared" si="107"/>
        <v>19035.473</v>
      </c>
      <c r="AS272" s="1">
        <f>J272/AR272</f>
        <v>0.00148834231752476</v>
      </c>
      <c r="AT272" s="1">
        <f t="shared" si="108"/>
        <v>0.9985116576824752</v>
      </c>
    </row>
    <row r="273" spans="1:46" ht="12.75">
      <c r="A273" s="4">
        <v>1599</v>
      </c>
      <c r="B273" s="3">
        <v>12</v>
      </c>
      <c r="D273" s="5">
        <v>0</v>
      </c>
      <c r="E273" s="5">
        <v>0</v>
      </c>
      <c r="G273" s="5">
        <v>0</v>
      </c>
      <c r="H273" s="5">
        <v>0</v>
      </c>
      <c r="I273" s="5">
        <f t="shared" si="103"/>
        <v>0</v>
      </c>
      <c r="J273" s="5">
        <f t="shared" si="105"/>
        <v>0</v>
      </c>
      <c r="X273" s="5">
        <v>0</v>
      </c>
      <c r="Y273" s="5">
        <v>0</v>
      </c>
      <c r="AA273" s="5">
        <v>1384.8855</v>
      </c>
      <c r="AB273" s="5">
        <v>19709.295</v>
      </c>
      <c r="AC273" s="5">
        <f t="shared" si="104"/>
        <v>1384.8855</v>
      </c>
      <c r="AD273" s="5">
        <f t="shared" si="106"/>
        <v>19709.295</v>
      </c>
      <c r="AR273" s="5">
        <f t="shared" si="107"/>
        <v>19709.295</v>
      </c>
      <c r="AS273" s="1">
        <f>J273/AR273</f>
        <v>0</v>
      </c>
      <c r="AT273" s="1">
        <f t="shared" si="108"/>
        <v>1</v>
      </c>
    </row>
    <row r="274" spans="1:46" ht="12.75">
      <c r="A274" s="4">
        <v>1600</v>
      </c>
      <c r="B274" s="3">
        <v>12</v>
      </c>
      <c r="D274" s="5">
        <v>23.8961</v>
      </c>
      <c r="E274" s="5">
        <v>4316.4443</v>
      </c>
      <c r="G274" s="5">
        <v>1943.4632</v>
      </c>
      <c r="H274" s="5">
        <v>351052.7764</v>
      </c>
      <c r="I274" s="5">
        <f t="shared" si="103"/>
        <v>1967.3592999999998</v>
      </c>
      <c r="J274" s="5">
        <f t="shared" si="105"/>
        <v>355369.22069999995</v>
      </c>
      <c r="X274" s="5">
        <v>131.0839</v>
      </c>
      <c r="Y274" s="5">
        <v>1886.9482</v>
      </c>
      <c r="AA274" s="5">
        <v>2780.2976</v>
      </c>
      <c r="AB274" s="5">
        <v>40554.284</v>
      </c>
      <c r="AC274" s="5">
        <f t="shared" si="104"/>
        <v>2911.3815</v>
      </c>
      <c r="AD274" s="5">
        <f t="shared" si="106"/>
        <v>42441.2322</v>
      </c>
      <c r="AR274" s="5">
        <f t="shared" si="107"/>
        <v>397810.4528999999</v>
      </c>
      <c r="AS274" s="1">
        <f>J274/AR274</f>
        <v>0.8933129285804144</v>
      </c>
      <c r="AT274" s="1">
        <f t="shared" si="108"/>
        <v>0.10668707141958564</v>
      </c>
    </row>
    <row r="275" ht="12.75">
      <c r="A275" s="4">
        <v>1601</v>
      </c>
    </row>
    <row r="276" ht="12.75">
      <c r="A276" s="4">
        <v>1602</v>
      </c>
    </row>
    <row r="277" ht="12.75">
      <c r="A277" s="4">
        <v>1603</v>
      </c>
    </row>
    <row r="278" ht="12.75">
      <c r="A278" s="4">
        <v>1604</v>
      </c>
    </row>
    <row r="279" ht="12.75">
      <c r="A279" s="4">
        <v>1605</v>
      </c>
    </row>
    <row r="280" ht="12.75">
      <c r="A280" s="4">
        <v>1606</v>
      </c>
    </row>
    <row r="281" ht="12.75">
      <c r="A281" s="4">
        <v>1607</v>
      </c>
    </row>
    <row r="282" ht="12.75">
      <c r="A282" s="4">
        <v>1608</v>
      </c>
    </row>
    <row r="283" ht="12.75">
      <c r="A283" s="4">
        <v>1609</v>
      </c>
    </row>
    <row r="284" ht="12.75">
      <c r="A284" s="4">
        <v>1610</v>
      </c>
    </row>
    <row r="285" ht="12.75">
      <c r="A285" s="4">
        <v>1611</v>
      </c>
    </row>
    <row r="286" ht="12.75">
      <c r="A286" s="4">
        <v>1612</v>
      </c>
    </row>
    <row r="287" ht="12.75">
      <c r="A287" s="4">
        <v>1613</v>
      </c>
    </row>
    <row r="288" ht="12.75">
      <c r="A288" s="4">
        <v>1614</v>
      </c>
    </row>
    <row r="289" ht="12.75">
      <c r="A289" s="4">
        <v>1615</v>
      </c>
    </row>
    <row r="290" ht="12.75">
      <c r="A290" s="4">
        <v>1616</v>
      </c>
    </row>
    <row r="291" ht="12.75">
      <c r="A291" s="4">
        <v>1617</v>
      </c>
    </row>
    <row r="292" ht="12.75">
      <c r="A292" s="4">
        <v>1618</v>
      </c>
    </row>
    <row r="293" ht="12.75">
      <c r="A293" s="4">
        <v>1619</v>
      </c>
    </row>
    <row r="294" ht="12.75">
      <c r="A294" s="4">
        <v>1620</v>
      </c>
    </row>
    <row r="295" ht="12.75">
      <c r="A295" s="4">
        <v>1621</v>
      </c>
    </row>
    <row r="296" ht="12.75">
      <c r="A296" s="4">
        <v>1622</v>
      </c>
    </row>
    <row r="297" ht="12.75">
      <c r="A297" s="4">
        <v>1623</v>
      </c>
    </row>
    <row r="298" ht="12.75">
      <c r="A298" s="4">
        <v>1624</v>
      </c>
    </row>
    <row r="299" ht="12.75">
      <c r="A299" s="4">
        <v>1625</v>
      </c>
    </row>
    <row r="300" ht="12.75">
      <c r="A300" s="4">
        <v>1626</v>
      </c>
    </row>
    <row r="301" ht="12.75">
      <c r="A301" s="4">
        <v>1627</v>
      </c>
    </row>
    <row r="302" ht="12.75">
      <c r="A302" s="4">
        <v>1628</v>
      </c>
    </row>
    <row r="303" ht="12.75">
      <c r="A303" s="4">
        <v>1629</v>
      </c>
    </row>
    <row r="304" ht="12.75">
      <c r="A304" s="4">
        <v>1630</v>
      </c>
    </row>
    <row r="305" ht="12.75">
      <c r="A305" s="4">
        <v>1631</v>
      </c>
    </row>
    <row r="306" ht="12.75">
      <c r="A306" s="4">
        <v>1632</v>
      </c>
    </row>
    <row r="307" ht="12.75">
      <c r="A307" s="4">
        <v>1633</v>
      </c>
    </row>
    <row r="308" ht="12.75">
      <c r="A308" s="4">
        <v>1634</v>
      </c>
    </row>
    <row r="309" ht="12.75">
      <c r="A309" s="4">
        <v>1635</v>
      </c>
    </row>
    <row r="310" ht="12.75">
      <c r="A310" s="4">
        <v>1636</v>
      </c>
    </row>
    <row r="311" ht="12.75">
      <c r="A311" s="4">
        <v>1637</v>
      </c>
    </row>
    <row r="312" ht="12.75">
      <c r="A312" s="4">
        <v>1638</v>
      </c>
    </row>
    <row r="313" ht="12.75">
      <c r="A313" s="4">
        <v>1639</v>
      </c>
    </row>
    <row r="314" ht="12.75">
      <c r="A314" s="4">
        <v>1640</v>
      </c>
    </row>
    <row r="315" ht="12.75">
      <c r="A315" s="4">
        <v>1641</v>
      </c>
    </row>
    <row r="316" ht="12.75">
      <c r="A316" s="4">
        <v>1642</v>
      </c>
    </row>
    <row r="317" ht="12.75">
      <c r="A317" s="4">
        <v>1643</v>
      </c>
    </row>
    <row r="318" ht="12.75">
      <c r="A318" s="4">
        <v>1644</v>
      </c>
    </row>
    <row r="319" ht="12.75">
      <c r="A319" s="4">
        <v>1645</v>
      </c>
    </row>
    <row r="320" ht="12.75">
      <c r="A320" s="4">
        <v>1646</v>
      </c>
    </row>
    <row r="321" ht="12.75">
      <c r="A321" s="4">
        <v>1647</v>
      </c>
    </row>
    <row r="322" ht="12.75">
      <c r="A322" s="4">
        <v>1648</v>
      </c>
    </row>
    <row r="323" ht="12.75">
      <c r="A323" s="4">
        <v>1649</v>
      </c>
    </row>
    <row r="324" ht="12.75">
      <c r="A324" s="4">
        <v>1650</v>
      </c>
    </row>
    <row r="325" ht="12.75">
      <c r="A325" s="4">
        <v>1651</v>
      </c>
    </row>
    <row r="326" ht="12.75">
      <c r="A326" s="4">
        <v>1652</v>
      </c>
    </row>
    <row r="327" ht="12.75">
      <c r="A327" s="4">
        <v>1653</v>
      </c>
    </row>
    <row r="328" ht="12.75">
      <c r="A328" s="4">
        <v>1654</v>
      </c>
    </row>
    <row r="329" ht="12.75">
      <c r="A329" s="4">
        <v>1655</v>
      </c>
    </row>
    <row r="330" ht="12.75">
      <c r="A330" s="4">
        <v>1656</v>
      </c>
    </row>
    <row r="331" ht="12.75">
      <c r="A331" s="4">
        <v>1657</v>
      </c>
    </row>
    <row r="332" ht="12.75">
      <c r="A332" s="4">
        <v>1658</v>
      </c>
    </row>
    <row r="333" ht="12.75">
      <c r="A333" s="4">
        <v>1659</v>
      </c>
    </row>
    <row r="334" ht="12.75">
      <c r="A334" s="4">
        <v>1660</v>
      </c>
    </row>
    <row r="335" ht="12.75">
      <c r="A335" s="4">
        <v>1661</v>
      </c>
    </row>
    <row r="336" ht="12.75">
      <c r="A336" s="4">
        <v>1662</v>
      </c>
    </row>
    <row r="337" ht="12.75">
      <c r="A337" s="4">
        <v>1663</v>
      </c>
    </row>
    <row r="338" ht="12.75">
      <c r="A338" s="4">
        <v>1664</v>
      </c>
    </row>
    <row r="339" ht="12.75">
      <c r="A339" s="4">
        <v>1665</v>
      </c>
    </row>
    <row r="340" ht="12.75">
      <c r="A340" s="4">
        <v>1666</v>
      </c>
    </row>
    <row r="341" ht="12.75">
      <c r="A341" s="4">
        <v>1667</v>
      </c>
    </row>
    <row r="342" ht="12.75">
      <c r="A342" s="4">
        <v>1668</v>
      </c>
    </row>
    <row r="343" ht="12.75">
      <c r="A343" s="4">
        <v>1669</v>
      </c>
    </row>
    <row r="344" ht="12.75">
      <c r="A344" s="4">
        <v>1670</v>
      </c>
    </row>
    <row r="345" ht="12.75">
      <c r="A345" s="4">
        <v>1671</v>
      </c>
    </row>
    <row r="346" ht="12.75">
      <c r="A346" s="4">
        <v>1672</v>
      </c>
    </row>
    <row r="347" ht="12.75">
      <c r="A347" s="4">
        <v>1673</v>
      </c>
    </row>
    <row r="348" ht="12.75">
      <c r="A348" s="4">
        <v>1674</v>
      </c>
    </row>
    <row r="349" ht="12.75">
      <c r="A349" s="4">
        <v>1675</v>
      </c>
    </row>
    <row r="350" ht="12.75">
      <c r="A350" s="4">
        <v>1676</v>
      </c>
    </row>
    <row r="351" ht="12.75">
      <c r="A351" s="4">
        <v>1677</v>
      </c>
    </row>
    <row r="352" ht="12.75">
      <c r="A352" s="4">
        <v>1678</v>
      </c>
    </row>
    <row r="353" ht="12.75">
      <c r="A353" s="4">
        <v>1679</v>
      </c>
    </row>
    <row r="354" ht="12.75">
      <c r="A354" s="4">
        <v>1680</v>
      </c>
    </row>
    <row r="355" ht="12.75">
      <c r="A355" s="4">
        <v>1681</v>
      </c>
    </row>
    <row r="356" ht="12.75">
      <c r="A356" s="4">
        <v>1682</v>
      </c>
    </row>
    <row r="357" ht="12.75">
      <c r="A357" s="4">
        <v>1683</v>
      </c>
    </row>
    <row r="358" ht="12.75">
      <c r="A358" s="4">
        <v>1684</v>
      </c>
    </row>
    <row r="359" ht="12.75">
      <c r="A359" s="4">
        <v>1685</v>
      </c>
    </row>
    <row r="360" ht="12.75">
      <c r="A360" s="4">
        <v>1686</v>
      </c>
    </row>
    <row r="361" ht="12.75">
      <c r="A361" s="4">
        <v>1687</v>
      </c>
    </row>
    <row r="362" ht="12.75">
      <c r="A362" s="4">
        <v>1688</v>
      </c>
    </row>
    <row r="363" ht="12.75">
      <c r="A363" s="4">
        <v>1689</v>
      </c>
    </row>
    <row r="364" ht="12.75">
      <c r="A364" s="4">
        <v>1690</v>
      </c>
    </row>
    <row r="365" ht="12.75">
      <c r="A365" s="4">
        <v>1691</v>
      </c>
    </row>
    <row r="366" ht="12.75">
      <c r="A366" s="4">
        <v>1692</v>
      </c>
    </row>
    <row r="367" ht="12.75">
      <c r="A367" s="4">
        <v>1693</v>
      </c>
    </row>
    <row r="368" ht="12.75">
      <c r="A368" s="4">
        <v>1694</v>
      </c>
    </row>
    <row r="369" ht="12.75">
      <c r="A369" s="4">
        <v>1695</v>
      </c>
    </row>
    <row r="370" ht="12.75">
      <c r="A370" s="4">
        <v>1696</v>
      </c>
    </row>
    <row r="371" ht="12.75">
      <c r="A371" s="4">
        <v>1697</v>
      </c>
    </row>
    <row r="372" ht="12.75">
      <c r="A372" s="4">
        <v>1698</v>
      </c>
    </row>
    <row r="373" ht="12.75">
      <c r="A373" s="4">
        <v>1699</v>
      </c>
    </row>
    <row r="374" ht="12.75">
      <c r="A374" s="4">
        <v>1700</v>
      </c>
    </row>
    <row r="375" ht="12.75">
      <c r="A375" s="4">
        <v>1701</v>
      </c>
    </row>
    <row r="376" ht="12.75">
      <c r="A376" s="4">
        <v>1702</v>
      </c>
    </row>
    <row r="377" ht="12.75">
      <c r="A377" s="4">
        <v>1703</v>
      </c>
    </row>
    <row r="378" ht="12.75">
      <c r="A378" s="4">
        <v>1704</v>
      </c>
    </row>
    <row r="379" ht="12.75">
      <c r="A379" s="4">
        <v>1705</v>
      </c>
    </row>
    <row r="380" ht="12.75">
      <c r="A380" s="4">
        <v>1706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C542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35" sqref="B435"/>
    </sheetView>
  </sheetViews>
  <sheetFormatPr defaultColWidth="9.140625" defaultRowHeight="12.75"/>
  <cols>
    <col min="1" max="1" width="11.421875" style="4" customWidth="1"/>
    <col min="2" max="2" width="8.57421875" style="8" customWidth="1"/>
    <col min="3" max="3" width="8.57421875" style="3" customWidth="1"/>
    <col min="4" max="4" width="11.7109375" style="5" customWidth="1"/>
    <col min="5" max="5" width="9.57421875" style="5" customWidth="1"/>
    <col min="6" max="6" width="12.8515625" style="5" customWidth="1"/>
    <col min="7" max="8" width="10.57421875" style="5" customWidth="1"/>
    <col min="9" max="9" width="12.8515625" style="5" customWidth="1"/>
    <col min="10" max="10" width="11.7109375" style="5" customWidth="1"/>
    <col min="11" max="11" width="13.00390625" style="5" customWidth="1"/>
    <col min="12" max="12" width="8.421875" style="5" customWidth="1"/>
    <col min="13" max="14" width="10.57421875" style="5" customWidth="1"/>
    <col min="15" max="15" width="11.7109375" style="5" customWidth="1"/>
    <col min="16" max="18" width="15.28125" style="5" customWidth="1"/>
    <col min="19" max="19" width="8.421875" style="5" customWidth="1"/>
    <col min="20" max="20" width="11.7109375" style="5" customWidth="1"/>
    <col min="21" max="21" width="10.57421875" style="5" customWidth="1"/>
    <col min="22" max="22" width="12.8515625" style="5" customWidth="1"/>
    <col min="23" max="23" width="8.421875" style="5" customWidth="1"/>
    <col min="24" max="25" width="11.7109375" style="5" customWidth="1"/>
    <col min="26" max="26" width="12.8515625" style="5" customWidth="1"/>
    <col min="27" max="28" width="11.7109375" style="5" customWidth="1"/>
    <col min="29" max="29" width="12.8515625" style="5" customWidth="1"/>
    <col min="30" max="30" width="11.7109375" style="5" customWidth="1"/>
    <col min="31" max="31" width="13.00390625" style="5" customWidth="1"/>
    <col min="32" max="32" width="8.421875" style="5" customWidth="1"/>
    <col min="33" max="33" width="11.7109375" style="5" customWidth="1"/>
    <col min="34" max="34" width="10.57421875" style="5" customWidth="1"/>
    <col min="35" max="35" width="11.7109375" style="5" customWidth="1"/>
    <col min="36" max="39" width="15.28125" style="5" customWidth="1"/>
    <col min="40" max="41" width="11.7109375" style="5" customWidth="1"/>
    <col min="42" max="42" width="11.140625" style="5" customWidth="1"/>
    <col min="43" max="43" width="12.8515625" style="5" customWidth="1"/>
    <col min="44" max="44" width="8.421875" style="5" customWidth="1"/>
    <col min="45" max="46" width="12.8515625" style="5" customWidth="1"/>
    <col min="47" max="47" width="13.57421875" style="5" customWidth="1"/>
    <col min="48" max="49" width="9.00390625" style="1" customWidth="1"/>
    <col min="50" max="50" width="8.421875" style="1" customWidth="1"/>
    <col min="51" max="51" width="15.00390625" style="5" customWidth="1"/>
    <col min="52" max="53" width="9.00390625" style="1" customWidth="1"/>
  </cols>
  <sheetData>
    <row r="1" spans="4:24" ht="12.75">
      <c r="D1" s="6" t="s">
        <v>90</v>
      </c>
      <c r="X1" s="6"/>
    </row>
    <row r="2" spans="4:24" ht="12.75">
      <c r="D2" s="6" t="s">
        <v>76</v>
      </c>
      <c r="X2" s="6"/>
    </row>
    <row r="3" spans="47:51" ht="12.75">
      <c r="AU3" s="6" t="s">
        <v>95</v>
      </c>
      <c r="AV3" s="2"/>
      <c r="AW3" s="2"/>
      <c r="AX3" s="2"/>
      <c r="AY3" s="6" t="s">
        <v>95</v>
      </c>
    </row>
    <row r="4" spans="1:53" ht="12.75">
      <c r="A4" s="4" t="s">
        <v>97</v>
      </c>
      <c r="B4" s="9" t="s">
        <v>87</v>
      </c>
      <c r="C4" s="7" t="s">
        <v>98</v>
      </c>
      <c r="D4" s="6" t="s">
        <v>72</v>
      </c>
      <c r="E4" s="6" t="s">
        <v>72</v>
      </c>
      <c r="F4" s="6" t="s">
        <v>72</v>
      </c>
      <c r="G4" s="6" t="s">
        <v>72</v>
      </c>
      <c r="H4" s="6" t="s">
        <v>72</v>
      </c>
      <c r="I4" s="6" t="s">
        <v>72</v>
      </c>
      <c r="J4" s="6" t="s">
        <v>72</v>
      </c>
      <c r="K4" s="6" t="s">
        <v>72</v>
      </c>
      <c r="L4" s="6"/>
      <c r="M4" s="6" t="s">
        <v>72</v>
      </c>
      <c r="N4" s="6" t="s">
        <v>72</v>
      </c>
      <c r="O4" s="6" t="s">
        <v>72</v>
      </c>
      <c r="P4" s="6" t="s">
        <v>72</v>
      </c>
      <c r="Q4" s="6" t="s">
        <v>72</v>
      </c>
      <c r="R4" s="6" t="s">
        <v>72</v>
      </c>
      <c r="S4" s="6"/>
      <c r="T4" s="6" t="s">
        <v>72</v>
      </c>
      <c r="U4" s="6" t="s">
        <v>72</v>
      </c>
      <c r="V4" s="6" t="s">
        <v>72</v>
      </c>
      <c r="W4" s="6"/>
      <c r="X4" s="6" t="s">
        <v>93</v>
      </c>
      <c r="Y4" s="6" t="s">
        <v>93</v>
      </c>
      <c r="Z4" s="6" t="s">
        <v>93</v>
      </c>
      <c r="AA4" s="6" t="s">
        <v>93</v>
      </c>
      <c r="AB4" s="6" t="s">
        <v>93</v>
      </c>
      <c r="AC4" s="6" t="s">
        <v>93</v>
      </c>
      <c r="AD4" s="6" t="s">
        <v>93</v>
      </c>
      <c r="AE4" s="6" t="s">
        <v>93</v>
      </c>
      <c r="AF4" s="6"/>
      <c r="AG4" s="6" t="s">
        <v>93</v>
      </c>
      <c r="AH4" s="6" t="s">
        <v>93</v>
      </c>
      <c r="AI4" s="6" t="s">
        <v>93</v>
      </c>
      <c r="AJ4" s="6" t="s">
        <v>93</v>
      </c>
      <c r="AK4" s="6" t="s">
        <v>93</v>
      </c>
      <c r="AL4" s="6" t="s">
        <v>93</v>
      </c>
      <c r="AM4" s="6"/>
      <c r="AN4" s="6" t="s">
        <v>93</v>
      </c>
      <c r="AO4" s="6" t="s">
        <v>93</v>
      </c>
      <c r="AP4" s="6" t="s">
        <v>93</v>
      </c>
      <c r="AQ4" s="6" t="s">
        <v>93</v>
      </c>
      <c r="AR4" s="6"/>
      <c r="AS4" s="6" t="s">
        <v>93</v>
      </c>
      <c r="AT4" s="6"/>
      <c r="AU4" s="6" t="s">
        <v>69</v>
      </c>
      <c r="AV4" s="2" t="s">
        <v>91</v>
      </c>
      <c r="AW4" s="2" t="s">
        <v>91</v>
      </c>
      <c r="AX4" s="2"/>
      <c r="AY4" s="6" t="s">
        <v>83</v>
      </c>
      <c r="AZ4" s="2" t="s">
        <v>91</v>
      </c>
      <c r="BA4" s="2" t="s">
        <v>91</v>
      </c>
    </row>
    <row r="5" spans="4:53" ht="12.75">
      <c r="D5" s="6" t="s">
        <v>67</v>
      </c>
      <c r="E5" s="6" t="s">
        <v>67</v>
      </c>
      <c r="F5" s="6" t="s">
        <v>67</v>
      </c>
      <c r="G5" s="6" t="s">
        <v>60</v>
      </c>
      <c r="H5" s="6" t="s">
        <v>60</v>
      </c>
      <c r="I5" s="6" t="s">
        <v>60</v>
      </c>
      <c r="J5" s="6" t="s">
        <v>69</v>
      </c>
      <c r="K5" s="6" t="s">
        <v>69</v>
      </c>
      <c r="L5" s="6"/>
      <c r="M5" s="6" t="s">
        <v>74</v>
      </c>
      <c r="N5" s="6" t="s">
        <v>74</v>
      </c>
      <c r="O5" s="6" t="s">
        <v>74</v>
      </c>
      <c r="P5" s="6" t="s">
        <v>88</v>
      </c>
      <c r="Q5" s="6" t="s">
        <v>88</v>
      </c>
      <c r="R5" s="6" t="s">
        <v>88</v>
      </c>
      <c r="S5" s="6"/>
      <c r="T5" s="6" t="s">
        <v>94</v>
      </c>
      <c r="U5" s="6" t="s">
        <v>94</v>
      </c>
      <c r="V5" s="6" t="s">
        <v>94</v>
      </c>
      <c r="W5" s="6"/>
      <c r="X5" s="6" t="s">
        <v>67</v>
      </c>
      <c r="Y5" s="6" t="s">
        <v>67</v>
      </c>
      <c r="Z5" s="6" t="s">
        <v>67</v>
      </c>
      <c r="AA5" s="6" t="s">
        <v>60</v>
      </c>
      <c r="AB5" s="6" t="s">
        <v>60</v>
      </c>
      <c r="AC5" s="6" t="s">
        <v>60</v>
      </c>
      <c r="AD5" s="6" t="s">
        <v>69</v>
      </c>
      <c r="AE5" s="6" t="s">
        <v>69</v>
      </c>
      <c r="AF5" s="6"/>
      <c r="AG5" s="6" t="s">
        <v>74</v>
      </c>
      <c r="AH5" s="6" t="s">
        <v>74</v>
      </c>
      <c r="AI5" s="6" t="s">
        <v>74</v>
      </c>
      <c r="AJ5" s="6" t="s">
        <v>88</v>
      </c>
      <c r="AK5" s="6" t="s">
        <v>88</v>
      </c>
      <c r="AL5" s="6" t="s">
        <v>88</v>
      </c>
      <c r="AM5" s="6"/>
      <c r="AN5" s="6" t="s">
        <v>94</v>
      </c>
      <c r="AO5" s="6" t="s">
        <v>94</v>
      </c>
      <c r="AP5" s="6" t="s">
        <v>94</v>
      </c>
      <c r="AQ5" s="6" t="s">
        <v>94</v>
      </c>
      <c r="AR5" s="6"/>
      <c r="AS5" s="6" t="s">
        <v>94</v>
      </c>
      <c r="AT5" s="6"/>
      <c r="AU5" s="6" t="s">
        <v>2</v>
      </c>
      <c r="AV5" s="2" t="s">
        <v>71</v>
      </c>
      <c r="AW5" s="2" t="s">
        <v>92</v>
      </c>
      <c r="AX5" s="2"/>
      <c r="AY5" s="6" t="s">
        <v>6</v>
      </c>
      <c r="AZ5" s="2" t="s">
        <v>71</v>
      </c>
      <c r="BA5" s="2" t="s">
        <v>92</v>
      </c>
    </row>
    <row r="6" spans="4:46" ht="12.75">
      <c r="D6" s="6" t="s">
        <v>84</v>
      </c>
      <c r="E6" s="6" t="s">
        <v>78</v>
      </c>
      <c r="F6" s="6" t="s">
        <v>6</v>
      </c>
      <c r="G6" s="6" t="s">
        <v>84</v>
      </c>
      <c r="H6" s="6" t="s">
        <v>78</v>
      </c>
      <c r="I6" s="6" t="s">
        <v>6</v>
      </c>
      <c r="J6" s="6" t="s">
        <v>62</v>
      </c>
      <c r="K6" s="6" t="s">
        <v>1</v>
      </c>
      <c r="L6" s="6"/>
      <c r="M6" s="6" t="s">
        <v>84</v>
      </c>
      <c r="N6" s="6" t="s">
        <v>78</v>
      </c>
      <c r="O6" s="6" t="s">
        <v>6</v>
      </c>
      <c r="P6" s="6" t="s">
        <v>84</v>
      </c>
      <c r="Q6" s="6" t="s">
        <v>77</v>
      </c>
      <c r="R6" s="6" t="s">
        <v>6</v>
      </c>
      <c r="S6" s="6"/>
      <c r="T6" s="6" t="s">
        <v>84</v>
      </c>
      <c r="U6" s="6" t="s">
        <v>78</v>
      </c>
      <c r="V6" s="6" t="s">
        <v>6</v>
      </c>
      <c r="W6" s="6"/>
      <c r="X6" s="6" t="s">
        <v>85</v>
      </c>
      <c r="Y6" s="6" t="s">
        <v>78</v>
      </c>
      <c r="Z6" s="6" t="s">
        <v>6</v>
      </c>
      <c r="AA6" s="6" t="s">
        <v>85</v>
      </c>
      <c r="AB6" s="6" t="s">
        <v>77</v>
      </c>
      <c r="AC6" s="6" t="s">
        <v>6</v>
      </c>
      <c r="AD6" s="6" t="s">
        <v>62</v>
      </c>
      <c r="AE6" s="6" t="s">
        <v>1</v>
      </c>
      <c r="AF6" s="6"/>
      <c r="AG6" s="6" t="s">
        <v>85</v>
      </c>
      <c r="AH6" s="6" t="s">
        <v>77</v>
      </c>
      <c r="AI6" s="6" t="s">
        <v>6</v>
      </c>
      <c r="AJ6" s="6" t="s">
        <v>85</v>
      </c>
      <c r="AK6" s="6" t="s">
        <v>77</v>
      </c>
      <c r="AL6" s="6" t="s">
        <v>6</v>
      </c>
      <c r="AM6" s="6"/>
      <c r="AN6" s="6" t="s">
        <v>84</v>
      </c>
      <c r="AO6" s="6" t="s">
        <v>84</v>
      </c>
      <c r="AP6" s="6" t="s">
        <v>82</v>
      </c>
      <c r="AQ6" s="6" t="s">
        <v>6</v>
      </c>
      <c r="AR6" s="6"/>
      <c r="AS6" s="6" t="s">
        <v>6</v>
      </c>
      <c r="AT6" s="6"/>
    </row>
    <row r="8" spans="1:53" ht="12.75">
      <c r="A8" s="4">
        <v>1334</v>
      </c>
      <c r="B8" s="8">
        <v>12</v>
      </c>
      <c r="C8" s="3">
        <f>B8/12</f>
        <v>1</v>
      </c>
      <c r="K8" s="5">
        <f>F8+I8</f>
        <v>0</v>
      </c>
      <c r="U8" s="5">
        <f>E8*1</f>
        <v>0</v>
      </c>
      <c r="V8" s="5">
        <v>0</v>
      </c>
      <c r="X8" s="5">
        <f>(Y8/0.2447529)*(24/23)</f>
        <v>726.0433579798415</v>
      </c>
      <c r="Y8" s="5">
        <v>170.297</v>
      </c>
      <c r="Z8" s="5">
        <v>203.64</v>
      </c>
      <c r="AD8" s="5">
        <f>Y8+AB8</f>
        <v>170.297</v>
      </c>
      <c r="AE8" s="5">
        <f>Z8+AC8</f>
        <v>203.64</v>
      </c>
      <c r="AN8" s="5">
        <f>(AP8/0.2447529)*24/23</f>
        <v>726.0433579798416</v>
      </c>
      <c r="AO8" s="5">
        <f>X8+AA8+AG8+AJ8</f>
        <v>726.0433579798415</v>
      </c>
      <c r="AP8" s="5">
        <f>Y8+AB8+AH8+AK8</f>
        <v>170.297</v>
      </c>
      <c r="AQ8" s="5">
        <v>203.64</v>
      </c>
      <c r="AS8" s="5">
        <f>Z8+AC8+AI8+AL8</f>
        <v>203.64</v>
      </c>
      <c r="AU8" s="5">
        <f>K8+AE8</f>
        <v>203.64</v>
      </c>
      <c r="AV8" s="1">
        <f>K8/AU8</f>
        <v>0</v>
      </c>
      <c r="AW8" s="1">
        <f>AE8/AU8</f>
        <v>1</v>
      </c>
      <c r="AY8" s="5">
        <f>V8+AQ8</f>
        <v>203.64</v>
      </c>
      <c r="AZ8" s="1">
        <f>V8/AY8</f>
        <v>0</v>
      </c>
      <c r="BA8" s="1">
        <f>AQ8/AY8</f>
        <v>1</v>
      </c>
    </row>
    <row r="9" spans="1:53" ht="12.75">
      <c r="A9" s="4">
        <v>1335</v>
      </c>
      <c r="B9" s="8">
        <v>12</v>
      </c>
      <c r="C9" s="3">
        <f>B9/12</f>
        <v>1</v>
      </c>
      <c r="D9" s="5">
        <f>E9/0.2447529</f>
        <v>578.0074515971006</v>
      </c>
      <c r="E9" s="5">
        <v>141.469</v>
      </c>
      <c r="F9" s="5">
        <f>V9*1</f>
        <v>2071.19</v>
      </c>
      <c r="J9" s="5">
        <v>141.469</v>
      </c>
      <c r="K9" s="5">
        <f>F9+I9</f>
        <v>2071.19</v>
      </c>
      <c r="T9" s="5">
        <f>U9/0.2447529</f>
        <v>578.0074515971006</v>
      </c>
      <c r="U9" s="5">
        <f>E9*1</f>
        <v>141.469</v>
      </c>
      <c r="V9" s="5">
        <v>2071.19</v>
      </c>
      <c r="X9" s="5">
        <f>(Y9/0.2447529)*(24/23)</f>
        <v>34183.83193825283</v>
      </c>
      <c r="Y9" s="5">
        <v>8017.984</v>
      </c>
      <c r="Z9" s="5">
        <v>9705.76</v>
      </c>
      <c r="AD9" s="5">
        <f>Y9+AB9</f>
        <v>8017.984</v>
      </c>
      <c r="AE9" s="5">
        <f>Z9+AC9</f>
        <v>9705.76</v>
      </c>
      <c r="AN9" s="5">
        <f>(AP9/0.2447529)*24/23</f>
        <v>34183.83193825283</v>
      </c>
      <c r="AO9" s="5">
        <f>X9+AA9+AG9+AJ9</f>
        <v>34183.83193825283</v>
      </c>
      <c r="AP9" s="5">
        <f>Y9+AB9+AH9+AK9</f>
        <v>8017.984</v>
      </c>
      <c r="AQ9" s="5">
        <v>9705.76</v>
      </c>
      <c r="AS9" s="5">
        <f>Z9+AC9+AI9+AL9</f>
        <v>9705.76</v>
      </c>
      <c r="AU9" s="5">
        <f>K9+AE9</f>
        <v>11776.95</v>
      </c>
      <c r="AV9" s="1">
        <f>K9/AU9</f>
        <v>0.17586811525904414</v>
      </c>
      <c r="AW9" s="1">
        <f>AE9/AU9</f>
        <v>0.8241318847409558</v>
      </c>
      <c r="AY9" s="5">
        <f>V9+AQ9</f>
        <v>11776.95</v>
      </c>
      <c r="AZ9" s="1">
        <f>V9/AY9</f>
        <v>0.17586811525904414</v>
      </c>
      <c r="BA9" s="1">
        <f>AQ9/AY9</f>
        <v>0.8241318847409558</v>
      </c>
    </row>
    <row r="13" spans="1:53" ht="12.75">
      <c r="A13" s="4">
        <v>1336</v>
      </c>
      <c r="B13" s="8">
        <v>12</v>
      </c>
      <c r="C13" s="3">
        <f>B13/12</f>
        <v>1</v>
      </c>
      <c r="D13" s="5">
        <f>E13/0.2447529</f>
        <v>2512.971245693105</v>
      </c>
      <c r="E13" s="5">
        <v>615.057</v>
      </c>
      <c r="F13" s="5">
        <f>V13*1</f>
        <v>9004.81</v>
      </c>
      <c r="J13" s="5">
        <v>615.057</v>
      </c>
      <c r="K13" s="5">
        <f>F13+I13</f>
        <v>9004.81</v>
      </c>
      <c r="T13" s="5">
        <f>U13/0.2447529</f>
        <v>2512.971245693105</v>
      </c>
      <c r="U13" s="5">
        <f>E13*1</f>
        <v>615.057</v>
      </c>
      <c r="V13" s="5">
        <v>9004.81</v>
      </c>
      <c r="X13" s="5">
        <f>(Y13/0.2447529)*(24/23)</f>
        <v>29592.415718945074</v>
      </c>
      <c r="Y13" s="5">
        <v>6941.045</v>
      </c>
      <c r="Z13" s="5">
        <v>8416.07</v>
      </c>
      <c r="AD13" s="5">
        <f aca="true" t="shared" si="0" ref="AD13:AE17">Y13+AB13</f>
        <v>6941.045</v>
      </c>
      <c r="AE13" s="5">
        <f t="shared" si="0"/>
        <v>8416.07</v>
      </c>
      <c r="AN13" s="5">
        <f>(AP13/0.2447529)*24/23</f>
        <v>29592.41571894507</v>
      </c>
      <c r="AO13" s="5">
        <f aca="true" t="shared" si="1" ref="AO13:AP17">X13+AA13+AG13+AJ13</f>
        <v>29592.415718945074</v>
      </c>
      <c r="AP13" s="5">
        <f t="shared" si="1"/>
        <v>6941.045</v>
      </c>
      <c r="AQ13" s="5">
        <v>8416.07</v>
      </c>
      <c r="AS13" s="5">
        <f>Z13+AC13+AI13+AL13</f>
        <v>8416.07</v>
      </c>
      <c r="AU13" s="5">
        <f>K13+AE13</f>
        <v>17420.879999999997</v>
      </c>
      <c r="AV13" s="1">
        <f>K13/AU13</f>
        <v>0.5168975390450999</v>
      </c>
      <c r="AW13" s="1">
        <f>AE13/AU13</f>
        <v>0.48310246095490017</v>
      </c>
      <c r="AY13" s="5">
        <f>V13+AQ13</f>
        <v>17420.879999999997</v>
      </c>
      <c r="AZ13" s="1">
        <f>V13/AY13</f>
        <v>0.5168975390450999</v>
      </c>
      <c r="BA13" s="1">
        <f>AQ13/AY13</f>
        <v>0.48310246095490017</v>
      </c>
    </row>
    <row r="14" spans="1:53" ht="12.75">
      <c r="A14" s="4">
        <v>1337</v>
      </c>
      <c r="B14" s="8">
        <v>12</v>
      </c>
      <c r="C14" s="3">
        <f>B14/12</f>
        <v>1</v>
      </c>
      <c r="D14" s="5">
        <f>E14/0.2447529</f>
        <v>2141.9848345004284</v>
      </c>
      <c r="E14" s="5">
        <v>524.257</v>
      </c>
      <c r="F14" s="5">
        <f>V14*1</f>
        <v>7708.44</v>
      </c>
      <c r="J14" s="5">
        <v>524.257</v>
      </c>
      <c r="K14" s="5">
        <f>F14+I14</f>
        <v>7708.44</v>
      </c>
      <c r="T14" s="5">
        <f>U14/0.2447529</f>
        <v>2141.9848345004284</v>
      </c>
      <c r="U14" s="5">
        <f>E14*1</f>
        <v>524.257</v>
      </c>
      <c r="V14" s="5">
        <v>7708.44</v>
      </c>
      <c r="X14" s="5">
        <f>(Y14/0.2447529)*(24/23)</f>
        <v>15403.12556939637</v>
      </c>
      <c r="Y14" s="5">
        <v>3612.878</v>
      </c>
      <c r="Z14" s="5">
        <v>4885.5</v>
      </c>
      <c r="AD14" s="5">
        <f t="shared" si="0"/>
        <v>3612.878</v>
      </c>
      <c r="AE14" s="5">
        <f t="shared" si="0"/>
        <v>4885.5</v>
      </c>
      <c r="AN14" s="5">
        <f>(AP14/0.2447529)*24/23</f>
        <v>15403.125569396372</v>
      </c>
      <c r="AO14" s="5">
        <f t="shared" si="1"/>
        <v>15403.12556939637</v>
      </c>
      <c r="AP14" s="5">
        <f t="shared" si="1"/>
        <v>3612.878</v>
      </c>
      <c r="AQ14" s="5">
        <v>4885.5</v>
      </c>
      <c r="AS14" s="5">
        <f>Z14+AC14+AI14+AL14</f>
        <v>4885.5</v>
      </c>
      <c r="AU14" s="5">
        <f>K14+AE14</f>
        <v>12593.939999999999</v>
      </c>
      <c r="AV14" s="1">
        <f>K14/AU14</f>
        <v>0.6120753314689447</v>
      </c>
      <c r="AW14" s="1">
        <f>AE14/AU14</f>
        <v>0.38792466853105545</v>
      </c>
      <c r="AY14" s="5">
        <f>V14+AQ14</f>
        <v>12593.939999999999</v>
      </c>
      <c r="AZ14" s="1">
        <f>V14/AY14</f>
        <v>0.6120753314689447</v>
      </c>
      <c r="BA14" s="1">
        <f>AQ14/AY14</f>
        <v>0.38792466853105545</v>
      </c>
    </row>
    <row r="15" spans="1:53" ht="12.75">
      <c r="A15" s="4">
        <v>1338</v>
      </c>
      <c r="B15" s="8">
        <v>12</v>
      </c>
      <c r="C15" s="3">
        <f>B15/12</f>
        <v>1</v>
      </c>
      <c r="D15" s="5">
        <f>E15/0.2447529</f>
        <v>737.6909527936134</v>
      </c>
      <c r="E15" s="5">
        <v>180.552</v>
      </c>
      <c r="F15" s="5">
        <f>V15*1</f>
        <v>2936.04</v>
      </c>
      <c r="J15" s="5">
        <v>180.552</v>
      </c>
      <c r="K15" s="5">
        <f>F15+I15</f>
        <v>2936.04</v>
      </c>
      <c r="T15" s="5">
        <f>U15/0.2447529</f>
        <v>737.6909527936134</v>
      </c>
      <c r="U15" s="5">
        <f>E15*1</f>
        <v>180.552</v>
      </c>
      <c r="V15" s="5">
        <v>2936.04</v>
      </c>
      <c r="X15" s="5">
        <f>(Y15/0.2447529)*(24/23)</f>
        <v>31014.581929632775</v>
      </c>
      <c r="Y15" s="5">
        <v>7274.621</v>
      </c>
      <c r="Z15" s="5">
        <v>10525.32</v>
      </c>
      <c r="AD15" s="5">
        <f t="shared" si="0"/>
        <v>7274.621</v>
      </c>
      <c r="AE15" s="5">
        <f t="shared" si="0"/>
        <v>10525.32</v>
      </c>
      <c r="AN15" s="5">
        <f>(AP15/0.2447529)*24/23</f>
        <v>31014.581929632775</v>
      </c>
      <c r="AO15" s="5">
        <f t="shared" si="1"/>
        <v>31014.581929632775</v>
      </c>
      <c r="AP15" s="5">
        <f t="shared" si="1"/>
        <v>7274.621</v>
      </c>
      <c r="AQ15" s="5">
        <v>10525.32</v>
      </c>
      <c r="AS15" s="5">
        <f>Z15+AC15+AI15+AL15</f>
        <v>10525.32</v>
      </c>
      <c r="AU15" s="5">
        <f>K15+AE15</f>
        <v>13461.36</v>
      </c>
      <c r="AV15" s="1">
        <f>K15/AU15</f>
        <v>0.2181087200698889</v>
      </c>
      <c r="AW15" s="1">
        <f>AE15/AU15</f>
        <v>0.781891279930111</v>
      </c>
      <c r="AY15" s="5">
        <f>V15+AQ15</f>
        <v>13461.36</v>
      </c>
      <c r="AZ15" s="1">
        <f>V15/AY15</f>
        <v>0.2181087200698889</v>
      </c>
      <c r="BA15" s="1">
        <f>AQ15/AY15</f>
        <v>0.781891279930111</v>
      </c>
    </row>
    <row r="16" spans="1:53" ht="12.75">
      <c r="A16" s="4">
        <v>1339</v>
      </c>
      <c r="B16" s="8">
        <v>13.25</v>
      </c>
      <c r="C16" s="3">
        <f>B16/12</f>
        <v>1.1041666666666667</v>
      </c>
      <c r="D16" s="5">
        <f>E16/0.2447529</f>
        <v>57.11066140585056</v>
      </c>
      <c r="E16" s="5">
        <v>13.978</v>
      </c>
      <c r="F16" s="5">
        <f>V16*1</f>
        <v>229.16</v>
      </c>
      <c r="J16" s="5">
        <v>13.978</v>
      </c>
      <c r="K16" s="5">
        <f>F16+I16</f>
        <v>229.16</v>
      </c>
      <c r="T16" s="5">
        <f>U16/0.2447529</f>
        <v>57.11066140585056</v>
      </c>
      <c r="U16" s="5">
        <f>E16*1</f>
        <v>13.978</v>
      </c>
      <c r="V16" s="5">
        <v>229.16</v>
      </c>
      <c r="X16" s="5">
        <f>(Y16/0.2447529)*(24/23)</f>
        <v>1607.4107182493392</v>
      </c>
      <c r="Y16" s="5">
        <v>377.026</v>
      </c>
      <c r="Z16" s="5">
        <v>540.27</v>
      </c>
      <c r="AD16" s="5">
        <f t="shared" si="0"/>
        <v>377.026</v>
      </c>
      <c r="AE16" s="5">
        <f t="shared" si="0"/>
        <v>540.27</v>
      </c>
      <c r="AN16" s="5">
        <f>(AP16/0.2447529)*24/23</f>
        <v>1607.4107182493392</v>
      </c>
      <c r="AO16" s="5">
        <f t="shared" si="1"/>
        <v>1607.4107182493392</v>
      </c>
      <c r="AP16" s="5">
        <f t="shared" si="1"/>
        <v>377.026</v>
      </c>
      <c r="AQ16" s="5">
        <v>540.27</v>
      </c>
      <c r="AS16" s="5">
        <f>Z16+AC16+AI16+AL16</f>
        <v>540.27</v>
      </c>
      <c r="AU16" s="5">
        <f>K16+AE16</f>
        <v>769.43</v>
      </c>
      <c r="AV16" s="1">
        <f>K16/AU16</f>
        <v>0.2978308618067921</v>
      </c>
      <c r="AW16" s="1">
        <f>AE16/AU16</f>
        <v>0.702169138193208</v>
      </c>
      <c r="AY16" s="5">
        <f>V16+AQ16</f>
        <v>769.43</v>
      </c>
      <c r="AZ16" s="1">
        <f>V16/AY16</f>
        <v>0.2978308618067921</v>
      </c>
      <c r="BA16" s="1">
        <f>AQ16/AY16</f>
        <v>0.702169138193208</v>
      </c>
    </row>
    <row r="17" spans="1:53" ht="12.75">
      <c r="A17" s="4">
        <v>1340</v>
      </c>
      <c r="B17" s="8">
        <v>12</v>
      </c>
      <c r="C17" s="3">
        <f>B17/12</f>
        <v>1</v>
      </c>
      <c r="D17" s="5">
        <f>E17/0.2447529</f>
        <v>0</v>
      </c>
      <c r="E17" s="5">
        <v>0</v>
      </c>
      <c r="F17" s="5">
        <f>V17*1</f>
        <v>0</v>
      </c>
      <c r="J17" s="5">
        <v>0</v>
      </c>
      <c r="K17" s="5">
        <f>F17+I17</f>
        <v>0</v>
      </c>
      <c r="T17" s="5">
        <f>U17/0.2447529</f>
        <v>0</v>
      </c>
      <c r="U17" s="5">
        <f>E17*1</f>
        <v>0</v>
      </c>
      <c r="V17" s="5">
        <v>0</v>
      </c>
      <c r="X17" s="5">
        <f>(Y17/0.2447529)*(24/23)</f>
        <v>0</v>
      </c>
      <c r="Y17" s="5">
        <v>0</v>
      </c>
      <c r="Z17" s="5">
        <v>0</v>
      </c>
      <c r="AD17" s="5">
        <f t="shared" si="0"/>
        <v>0</v>
      </c>
      <c r="AE17" s="5">
        <f t="shared" si="0"/>
        <v>0</v>
      </c>
      <c r="AN17" s="5">
        <f>(AP17/0.2447529)*24/23</f>
        <v>0</v>
      </c>
      <c r="AO17" s="5">
        <f t="shared" si="1"/>
        <v>0</v>
      </c>
      <c r="AP17" s="5">
        <f t="shared" si="1"/>
        <v>0</v>
      </c>
      <c r="AQ17" s="5">
        <v>0</v>
      </c>
      <c r="AS17" s="5">
        <f>Z17+AC17+AI17+AL17</f>
        <v>0</v>
      </c>
      <c r="AU17" s="5">
        <f>K17+AE17</f>
        <v>0</v>
      </c>
      <c r="AV17" s="1">
        <v>0</v>
      </c>
      <c r="AW17" s="1">
        <v>0</v>
      </c>
      <c r="AY17" s="5">
        <f>V17+AQ17</f>
        <v>0</v>
      </c>
      <c r="AZ17" s="1">
        <v>0</v>
      </c>
      <c r="BA17" s="1">
        <v>0</v>
      </c>
    </row>
    <row r="19" spans="1:53" ht="12.75">
      <c r="A19" s="4" t="s">
        <v>0</v>
      </c>
      <c r="B19" s="8">
        <f>SUM(B13:B18)</f>
        <v>61.25</v>
      </c>
      <c r="C19" s="3">
        <f>B19/12</f>
        <v>5.104166666666667</v>
      </c>
      <c r="D19" s="5">
        <f>E19/0.2447529</f>
        <v>1067.7076299218934</v>
      </c>
      <c r="E19" s="5">
        <f>SUM(E13:E18)/C19</f>
        <v>261.3245387755102</v>
      </c>
      <c r="F19" s="5">
        <f>SUM(F13:F18)/C19</f>
        <v>3894.553469387755</v>
      </c>
      <c r="J19" s="5">
        <f>SUM(J13:J18)/C19</f>
        <v>261.3245387755102</v>
      </c>
      <c r="K19" s="5">
        <f>SUM(K13:K18)/C19</f>
        <v>3894.553469387755</v>
      </c>
      <c r="T19" s="5">
        <f>U19/0.2447529</f>
        <v>1067.7076299218934</v>
      </c>
      <c r="U19" s="5">
        <f>SUM(U13:U18)/C19</f>
        <v>261.3245387755102</v>
      </c>
      <c r="V19" s="5">
        <f>SUM(V13:V18)/C19</f>
        <v>3894.553469387755</v>
      </c>
      <c r="X19" s="5">
        <f>(Y19/0.2447529)*(24/23)</f>
        <v>15206.700526280534</v>
      </c>
      <c r="Y19" s="5">
        <f>SUM(Y13:Y18)/C19</f>
        <v>3566.8055510204085</v>
      </c>
      <c r="Z19" s="5">
        <f>SUM(Z13:Z18)/C19</f>
        <v>4773.974204081633</v>
      </c>
      <c r="AD19" s="5">
        <f>Y19+AB19</f>
        <v>3566.8055510204085</v>
      </c>
      <c r="AE19" s="5">
        <f>SUM(AE13:AE18)/C19</f>
        <v>4773.974204081633</v>
      </c>
      <c r="AN19" s="5">
        <f>(AP19/0.2447529)*24/23</f>
        <v>15206.700526280536</v>
      </c>
      <c r="AO19" s="5">
        <f>X19+AA19+AG19+AJ19</f>
        <v>15206.700526280534</v>
      </c>
      <c r="AP19" s="5">
        <f>Y19+AB19+AH19+AK19</f>
        <v>3566.8055510204085</v>
      </c>
      <c r="AQ19" s="5">
        <f>SUM(AQ13:AQ18)/C19</f>
        <v>4773.974204081633</v>
      </c>
      <c r="AS19" s="5">
        <f>SUM(AS13:AS18)/C19</f>
        <v>4773.974204081633</v>
      </c>
      <c r="AU19" s="5">
        <f>SUM(AU13:AU18)/C19</f>
        <v>8668.527673469385</v>
      </c>
      <c r="AV19" s="1">
        <f>K19/AU19</f>
        <v>0.44927508062381794</v>
      </c>
      <c r="AW19" s="1">
        <f>AE19/AU19</f>
        <v>0.5507249193761824</v>
      </c>
      <c r="AY19" s="5">
        <f>SUM(AY13:AY18)/C19</f>
        <v>8668.527673469385</v>
      </c>
      <c r="AZ19" s="1">
        <f>V19/AY19</f>
        <v>0.44927508062381794</v>
      </c>
      <c r="BA19" s="1">
        <f>AQ19/AY19</f>
        <v>0.5507249193761824</v>
      </c>
    </row>
    <row r="21" spans="1:53" ht="12.75">
      <c r="A21" s="4">
        <v>1341</v>
      </c>
      <c r="B21" s="8">
        <v>12</v>
      </c>
      <c r="C21" s="3">
        <f>B21/12</f>
        <v>1</v>
      </c>
      <c r="D21" s="5">
        <f>E21/0.2447529</f>
        <v>0</v>
      </c>
      <c r="F21" s="5">
        <f>V21*1</f>
        <v>0</v>
      </c>
      <c r="K21" s="5">
        <f>F21+I21</f>
        <v>0</v>
      </c>
      <c r="T21" s="5">
        <f>U21/0.2447529</f>
        <v>0</v>
      </c>
      <c r="U21" s="5">
        <f>E21*1</f>
        <v>0</v>
      </c>
      <c r="Z21" s="5">
        <v>0</v>
      </c>
      <c r="AD21" s="5">
        <f aca="true" t="shared" si="2" ref="AD21:AE25">Y21+AB21</f>
        <v>0</v>
      </c>
      <c r="AE21" s="5">
        <f t="shared" si="2"/>
        <v>0</v>
      </c>
      <c r="AN21" s="5">
        <f>(AP21/0.2447529)*24/23</f>
        <v>0</v>
      </c>
      <c r="AP21" s="5">
        <f>Y21+AB21+AH21+AK21</f>
        <v>0</v>
      </c>
      <c r="AS21" s="5">
        <f>Z21+AC21+AI21+AL21</f>
        <v>0</v>
      </c>
      <c r="AU21" s="5">
        <f>K21+AE21</f>
        <v>0</v>
      </c>
      <c r="AV21" s="1">
        <v>0</v>
      </c>
      <c r="AW21" s="1">
        <v>0</v>
      </c>
      <c r="AY21" s="5">
        <f>V21+AQ21</f>
        <v>0</v>
      </c>
      <c r="AZ21" s="1">
        <v>0</v>
      </c>
      <c r="BA21" s="1">
        <v>0</v>
      </c>
    </row>
    <row r="22" spans="1:53" ht="12.75">
      <c r="A22" s="4">
        <v>1342</v>
      </c>
      <c r="B22" s="8">
        <v>12</v>
      </c>
      <c r="C22" s="3">
        <f>B22/12</f>
        <v>1</v>
      </c>
      <c r="D22" s="5">
        <f>E22/0.2447529</f>
        <v>0</v>
      </c>
      <c r="F22" s="5">
        <f>V22*1</f>
        <v>0</v>
      </c>
      <c r="K22" s="5">
        <f>F22+I22</f>
        <v>0</v>
      </c>
      <c r="T22" s="5">
        <f>U22/0.2447529</f>
        <v>0</v>
      </c>
      <c r="U22" s="5">
        <f>E22*1</f>
        <v>0</v>
      </c>
      <c r="Z22" s="5">
        <v>0</v>
      </c>
      <c r="AD22" s="5">
        <f t="shared" si="2"/>
        <v>0</v>
      </c>
      <c r="AE22" s="5">
        <f t="shared" si="2"/>
        <v>0</v>
      </c>
      <c r="AN22" s="5">
        <f>(AP22/0.2447529)*24/23</f>
        <v>0</v>
      </c>
      <c r="AO22" s="5">
        <f>X22+AA22+AG22+AJ22</f>
        <v>0</v>
      </c>
      <c r="AP22" s="5">
        <f>Y22+AB22+AH22+AK22</f>
        <v>0</v>
      </c>
      <c r="AS22" s="5">
        <f>Z22+AC22+AI22+AL22</f>
        <v>0</v>
      </c>
      <c r="AU22" s="5">
        <f>K22+AE22</f>
        <v>0</v>
      </c>
      <c r="AV22" s="1">
        <v>0</v>
      </c>
      <c r="AW22" s="1">
        <v>0</v>
      </c>
      <c r="AY22" s="5">
        <f>V22+AQ22</f>
        <v>0</v>
      </c>
      <c r="AZ22" s="1">
        <v>0</v>
      </c>
      <c r="BA22" s="1">
        <v>0</v>
      </c>
    </row>
    <row r="23" spans="1:53" ht="12.75">
      <c r="A23" s="4">
        <v>1343</v>
      </c>
      <c r="B23" s="8">
        <v>6</v>
      </c>
      <c r="C23" s="3">
        <f>B23/12</f>
        <v>0.5</v>
      </c>
      <c r="D23" s="5">
        <f>E23/0.2447529</f>
        <v>26.99865864714984</v>
      </c>
      <c r="E23" s="5">
        <v>6.608</v>
      </c>
      <c r="F23" s="5">
        <f>V23*1</f>
        <v>133</v>
      </c>
      <c r="J23" s="5">
        <v>6.608</v>
      </c>
      <c r="K23" s="5">
        <f>F23+I23</f>
        <v>133</v>
      </c>
      <c r="T23" s="5">
        <f>U23/0.2447529</f>
        <v>26.99865864714984</v>
      </c>
      <c r="U23" s="5">
        <f>E23*1</f>
        <v>6.608</v>
      </c>
      <c r="V23" s="5">
        <v>133</v>
      </c>
      <c r="X23" s="5">
        <f>(Y23/0.2447529)*(24/23)</f>
        <v>3423.749102621993</v>
      </c>
      <c r="Y23" s="5">
        <v>803.057</v>
      </c>
      <c r="Z23" s="5">
        <v>1412.3</v>
      </c>
      <c r="AD23" s="5">
        <f t="shared" si="2"/>
        <v>803.057</v>
      </c>
      <c r="AE23" s="5">
        <f t="shared" si="2"/>
        <v>1412.3</v>
      </c>
      <c r="AN23" s="5">
        <f>(AP23/0.2447529)*24/23</f>
        <v>3423.7491026219936</v>
      </c>
      <c r="AO23" s="5">
        <f>X23+AA23+AG23+AJ23</f>
        <v>3423.749102621993</v>
      </c>
      <c r="AP23" s="5">
        <f>Y23+AB23+AH23+AK23</f>
        <v>803.057</v>
      </c>
      <c r="AQ23" s="5">
        <v>1412.3</v>
      </c>
      <c r="AS23" s="5">
        <f>Z23+AC23+AI23+AL23</f>
        <v>1412.3</v>
      </c>
      <c r="AU23" s="5">
        <f>K23+AE23</f>
        <v>1545.3</v>
      </c>
      <c r="AV23" s="1">
        <f>K23/AU23</f>
        <v>0.08606743027243902</v>
      </c>
      <c r="AW23" s="1">
        <f>AE23/AU23</f>
        <v>0.913932569727561</v>
      </c>
      <c r="AY23" s="5">
        <f>V23+AQ23</f>
        <v>1545.3</v>
      </c>
      <c r="AZ23" s="1">
        <f>V23/AY23</f>
        <v>0.08606743027243902</v>
      </c>
      <c r="BA23" s="1">
        <f>AQ23/AY23</f>
        <v>0.913932569727561</v>
      </c>
    </row>
    <row r="24" spans="1:53" ht="12.75">
      <c r="A24" s="4">
        <v>1344</v>
      </c>
      <c r="B24" s="8">
        <v>6</v>
      </c>
      <c r="C24" s="3">
        <f>B24/12</f>
        <v>0.5</v>
      </c>
      <c r="D24" s="5">
        <f>E24/0.2447529</f>
        <v>0</v>
      </c>
      <c r="F24" s="5">
        <f>V24*1</f>
        <v>0</v>
      </c>
      <c r="K24" s="5">
        <f>F24+I24</f>
        <v>0</v>
      </c>
      <c r="T24" s="5">
        <f>U24/0.2447529</f>
        <v>0</v>
      </c>
      <c r="U24" s="5">
        <f>E24*1</f>
        <v>0</v>
      </c>
      <c r="X24" s="5">
        <f>(Y24/0.2447529)*(24/23)</f>
        <v>344.2520830281231</v>
      </c>
      <c r="Y24" s="5">
        <v>80.746</v>
      </c>
      <c r="Z24" s="5">
        <v>142</v>
      </c>
      <c r="AD24" s="5">
        <f t="shared" si="2"/>
        <v>80.746</v>
      </c>
      <c r="AE24" s="5">
        <f t="shared" si="2"/>
        <v>142</v>
      </c>
      <c r="AN24" s="5">
        <f>(AP24/0.2447529)*24/23</f>
        <v>344.25208302812314</v>
      </c>
      <c r="AO24" s="5">
        <f>X24+AA24+AG24+AJ24</f>
        <v>344.2520830281231</v>
      </c>
      <c r="AP24" s="5">
        <f>Y24+AB24+AH24+AK24</f>
        <v>80.746</v>
      </c>
      <c r="AQ24" s="5">
        <v>142</v>
      </c>
      <c r="AS24" s="5">
        <f>Z24+AC24+AI24+AL24</f>
        <v>142</v>
      </c>
      <c r="AU24" s="5">
        <f>K24+AE24</f>
        <v>142</v>
      </c>
      <c r="AV24" s="1">
        <f>K24/AU24</f>
        <v>0</v>
      </c>
      <c r="AW24" s="1">
        <f>AE24/AU24</f>
        <v>1</v>
      </c>
      <c r="AY24" s="5">
        <f>V24+AQ24</f>
        <v>142</v>
      </c>
      <c r="AZ24" s="1">
        <f>V24/AY24</f>
        <v>0</v>
      </c>
      <c r="BA24" s="1">
        <f>AQ24/AY24</f>
        <v>1</v>
      </c>
    </row>
    <row r="25" spans="1:53" ht="12.75">
      <c r="A25" s="4">
        <v>1345</v>
      </c>
      <c r="D25" s="5">
        <f>E25/0.2447529</f>
        <v>0</v>
      </c>
      <c r="F25" s="5">
        <f>V25*1</f>
        <v>0</v>
      </c>
      <c r="K25" s="5">
        <f>F25+I25</f>
        <v>0</v>
      </c>
      <c r="T25" s="5">
        <f>U25/0.2447529</f>
        <v>0</v>
      </c>
      <c r="U25" s="5">
        <f>E25*1</f>
        <v>0</v>
      </c>
      <c r="Z25" s="5">
        <v>0</v>
      </c>
      <c r="AD25" s="5">
        <f t="shared" si="2"/>
        <v>0</v>
      </c>
      <c r="AE25" s="5">
        <f t="shared" si="2"/>
        <v>0</v>
      </c>
      <c r="AN25" s="5">
        <f>(AP25/0.2447529)*24/23</f>
        <v>0</v>
      </c>
      <c r="AO25" s="5">
        <f>X25+AA25+AG25+AJ25</f>
        <v>0</v>
      </c>
      <c r="AP25" s="5">
        <f>Y25+AB25+AH25+AK25</f>
        <v>0</v>
      </c>
      <c r="AS25" s="5">
        <f>Z25+AC25+AI25+AL25</f>
        <v>0</v>
      </c>
      <c r="AU25" s="5">
        <f>K25+AE25</f>
        <v>0</v>
      </c>
      <c r="AV25" s="1">
        <v>0</v>
      </c>
      <c r="AW25" s="1">
        <v>0</v>
      </c>
      <c r="AY25" s="5">
        <f>V25+AQ25</f>
        <v>0</v>
      </c>
      <c r="AZ25" s="1">
        <v>0</v>
      </c>
      <c r="BA25" s="1">
        <v>0</v>
      </c>
    </row>
    <row r="27" spans="1:53" ht="12.75">
      <c r="A27" s="4" t="s">
        <v>7</v>
      </c>
      <c r="B27" s="8">
        <f>SUM(B21:B25)</f>
        <v>36</v>
      </c>
      <c r="C27" s="3">
        <f>B27/12</f>
        <v>3</v>
      </c>
      <c r="D27" s="5">
        <f>E27/0.2447529</f>
        <v>8.999552882383279</v>
      </c>
      <c r="E27" s="5">
        <f>SUM(E21:E26)/C27</f>
        <v>2.2026666666666666</v>
      </c>
      <c r="F27" s="5">
        <f>SUM(F21:F26)/C27</f>
        <v>44.333333333333336</v>
      </c>
      <c r="J27" s="5">
        <f>SUM(J21:J26)/C27</f>
        <v>2.2026666666666666</v>
      </c>
      <c r="K27" s="5">
        <f>SUM(K21:K26)/C27</f>
        <v>44.333333333333336</v>
      </c>
      <c r="T27" s="5">
        <f>U27/0.2447529</f>
        <v>8.999552882383279</v>
      </c>
      <c r="U27" s="5">
        <f>SUM(U21:U26)/C27</f>
        <v>2.2026666666666666</v>
      </c>
      <c r="V27" s="5">
        <f>SUM(V21:V26)/C27</f>
        <v>44.333333333333336</v>
      </c>
      <c r="X27" s="5">
        <f>(Y27/0.2447529)*(24/23)</f>
        <v>1256.0003952167053</v>
      </c>
      <c r="Y27" s="5">
        <f>SUM(Y21:Y26)/C27</f>
        <v>294.601</v>
      </c>
      <c r="Z27" s="5">
        <f>SUM(Z21:Z26)/C27</f>
        <v>518.1</v>
      </c>
      <c r="AD27" s="5">
        <f>Y27+AB27</f>
        <v>294.601</v>
      </c>
      <c r="AE27" s="5">
        <f>SUM(AE21:AE26)/C27</f>
        <v>518.1</v>
      </c>
      <c r="AN27" s="5">
        <f>(AP27/0.2447529)*24/23</f>
        <v>1256.0003952167056</v>
      </c>
      <c r="AO27" s="5">
        <f>X27+AA27+AG27+AJ27</f>
        <v>1256.0003952167053</v>
      </c>
      <c r="AP27" s="5">
        <f>Y27+AB27+AH27+AK27</f>
        <v>294.601</v>
      </c>
      <c r="AQ27" s="5">
        <f>SUM(AQ21:AQ26)/C27</f>
        <v>518.1</v>
      </c>
      <c r="AS27" s="5">
        <f>SUM(AS21:AS26)/C27</f>
        <v>518.1</v>
      </c>
      <c r="AU27" s="5">
        <f>SUM(AU21:AU26)/C27</f>
        <v>562.4333333333333</v>
      </c>
      <c r="AV27" s="1">
        <f>K27/AU27</f>
        <v>0.07882415693711849</v>
      </c>
      <c r="AW27" s="1">
        <f>AE27/AU27</f>
        <v>0.9211758430628817</v>
      </c>
      <c r="AY27" s="5">
        <f>SUM(AY21:AY26)/C27</f>
        <v>562.4333333333333</v>
      </c>
      <c r="AZ27" s="1">
        <f>V27/AY27</f>
        <v>0.07882415693711849</v>
      </c>
      <c r="BA27" s="1">
        <f>AQ27/AY27</f>
        <v>0.9211758430628817</v>
      </c>
    </row>
    <row r="29" spans="1:53" ht="12.75">
      <c r="A29" s="4">
        <v>1346</v>
      </c>
      <c r="B29" s="8">
        <v>8.33</v>
      </c>
      <c r="C29" s="3">
        <f>B29/12</f>
        <v>0.6941666666666667</v>
      </c>
      <c r="F29" s="5">
        <f>V29*1</f>
        <v>0</v>
      </c>
      <c r="K29" s="5">
        <f>F29+I29</f>
        <v>0</v>
      </c>
      <c r="T29" s="5">
        <f>U29/0.2447529</f>
        <v>0</v>
      </c>
      <c r="U29" s="5">
        <f>E29*1</f>
        <v>0</v>
      </c>
      <c r="X29" s="5">
        <f>(Y29/0.2447529)*(24/23)</f>
        <v>5805.707822407648</v>
      </c>
      <c r="Y29" s="5">
        <v>1361.757</v>
      </c>
      <c r="Z29" s="5">
        <v>2499</v>
      </c>
      <c r="AD29" s="5">
        <f aca="true" t="shared" si="3" ref="AD29:AE33">Y29+AB29</f>
        <v>1361.757</v>
      </c>
      <c r="AE29" s="5">
        <f t="shared" si="3"/>
        <v>2499</v>
      </c>
      <c r="AN29" s="5">
        <f>(AP29/0.2447529)*24/23</f>
        <v>5805.707822407648</v>
      </c>
      <c r="AO29" s="5">
        <f aca="true" t="shared" si="4" ref="AO29:AP33">X29+AA29+AG29+AJ29</f>
        <v>5805.707822407648</v>
      </c>
      <c r="AP29" s="5">
        <f t="shared" si="4"/>
        <v>1361.757</v>
      </c>
      <c r="AQ29" s="5">
        <v>2499</v>
      </c>
      <c r="AS29" s="5">
        <f>Z29+AC29+AI29+AL29</f>
        <v>2499</v>
      </c>
      <c r="AU29" s="5">
        <f>K29+AE29</f>
        <v>2499</v>
      </c>
      <c r="AV29" s="1">
        <f>K29/AU29</f>
        <v>0</v>
      </c>
      <c r="AW29" s="1">
        <f>AE29/AU29</f>
        <v>1</v>
      </c>
      <c r="AY29" s="5">
        <f>V29+AQ29</f>
        <v>2499</v>
      </c>
      <c r="AZ29" s="1">
        <v>0</v>
      </c>
      <c r="BA29" s="1">
        <v>0</v>
      </c>
    </row>
    <row r="30" spans="1:53" ht="12.75">
      <c r="A30" s="4">
        <v>1347</v>
      </c>
      <c r="B30" s="8">
        <v>12</v>
      </c>
      <c r="C30" s="3">
        <f>B30/12</f>
        <v>1</v>
      </c>
      <c r="F30" s="5">
        <f>V30*1</f>
        <v>0</v>
      </c>
      <c r="K30" s="5">
        <f>F30+I30</f>
        <v>0</v>
      </c>
      <c r="T30" s="5">
        <f>U30/0.2447529</f>
        <v>0</v>
      </c>
      <c r="U30" s="5">
        <f>E30*1</f>
        <v>0</v>
      </c>
      <c r="X30" s="5">
        <f>(Y30/0.2447529)*(24/23)</f>
        <v>32585.881693243515</v>
      </c>
      <c r="Y30" s="5">
        <v>7643.177</v>
      </c>
      <c r="Z30" s="5">
        <v>15358.43</v>
      </c>
      <c r="AD30" s="5">
        <f t="shared" si="3"/>
        <v>7643.177</v>
      </c>
      <c r="AE30" s="5">
        <f t="shared" si="3"/>
        <v>15358.43</v>
      </c>
      <c r="AN30" s="5">
        <f>(AP30/0.2447529)*24/23</f>
        <v>32585.881693243515</v>
      </c>
      <c r="AO30" s="5">
        <f t="shared" si="4"/>
        <v>32585.881693243515</v>
      </c>
      <c r="AP30" s="5">
        <f t="shared" si="4"/>
        <v>7643.177</v>
      </c>
      <c r="AQ30" s="5">
        <v>15358.43</v>
      </c>
      <c r="AS30" s="5">
        <f>Z30+AC30+AI30+AL30</f>
        <v>15358.43</v>
      </c>
      <c r="AU30" s="5">
        <f>K30+AE30</f>
        <v>15358.43</v>
      </c>
      <c r="AV30" s="1">
        <f>K30/AU30</f>
        <v>0</v>
      </c>
      <c r="AW30" s="1">
        <f>AE30/AU30</f>
        <v>1</v>
      </c>
      <c r="AY30" s="5">
        <f>V30+AQ30</f>
        <v>15358.43</v>
      </c>
      <c r="AZ30" s="1">
        <v>0</v>
      </c>
      <c r="BA30" s="1">
        <v>0</v>
      </c>
    </row>
    <row r="31" spans="1:53" ht="12.75">
      <c r="A31" s="4">
        <v>1348</v>
      </c>
      <c r="B31" s="8">
        <v>12</v>
      </c>
      <c r="C31" s="3">
        <f>B31/12</f>
        <v>1</v>
      </c>
      <c r="F31" s="5">
        <f>V31*1</f>
        <v>0</v>
      </c>
      <c r="K31" s="5">
        <f>F31+I31</f>
        <v>0</v>
      </c>
      <c r="T31" s="5">
        <f>U31/0.2447529</f>
        <v>0</v>
      </c>
      <c r="U31" s="5">
        <f>E31*1</f>
        <v>0</v>
      </c>
      <c r="X31" s="5">
        <f>(Y31/0.2447529)*(24/23)</f>
        <v>31945.498465204488</v>
      </c>
      <c r="Y31" s="5">
        <v>7492.972</v>
      </c>
      <c r="Z31" s="5">
        <v>15104.98</v>
      </c>
      <c r="AD31" s="5">
        <f t="shared" si="3"/>
        <v>7492.972</v>
      </c>
      <c r="AE31" s="5">
        <f t="shared" si="3"/>
        <v>15104.98</v>
      </c>
      <c r="AN31" s="5">
        <f>(AP31/0.2447529)*24/23</f>
        <v>31945.49846520449</v>
      </c>
      <c r="AO31" s="5">
        <f t="shared" si="4"/>
        <v>31945.498465204488</v>
      </c>
      <c r="AP31" s="5">
        <f t="shared" si="4"/>
        <v>7492.972</v>
      </c>
      <c r="AQ31" s="5">
        <v>15104.98</v>
      </c>
      <c r="AS31" s="5">
        <f>Z31+AC31+AI31+AL31</f>
        <v>15104.98</v>
      </c>
      <c r="AU31" s="5">
        <f>K31+AE31</f>
        <v>15104.98</v>
      </c>
      <c r="AV31" s="1">
        <f>K31/AU31</f>
        <v>0</v>
      </c>
      <c r="AW31" s="1">
        <f>AE31/AU31</f>
        <v>1</v>
      </c>
      <c r="AY31" s="5">
        <f>V31+AQ31</f>
        <v>15104.98</v>
      </c>
      <c r="AZ31" s="1">
        <f>V31/AY31</f>
        <v>0</v>
      </c>
      <c r="BA31" s="1">
        <f>AQ31/AY31</f>
        <v>1</v>
      </c>
    </row>
    <row r="32" spans="1:53" ht="12.75">
      <c r="A32" s="4">
        <v>1349</v>
      </c>
      <c r="B32" s="8">
        <v>12</v>
      </c>
      <c r="C32" s="3">
        <f>B32/12</f>
        <v>1</v>
      </c>
      <c r="D32" s="5">
        <f>E32/0.2447529</f>
        <v>1935.110881219385</v>
      </c>
      <c r="E32" s="5">
        <v>473.624</v>
      </c>
      <c r="F32" s="5">
        <f>V32*1</f>
        <v>9887.8</v>
      </c>
      <c r="J32" s="5">
        <v>473.624</v>
      </c>
      <c r="K32" s="5">
        <f>F32+I32</f>
        <v>9887.8</v>
      </c>
      <c r="T32" s="5">
        <f>U32/0.2447529</f>
        <v>1935.110881219385</v>
      </c>
      <c r="U32" s="5">
        <f>E32*1</f>
        <v>473.624</v>
      </c>
      <c r="V32" s="5">
        <v>9887.8</v>
      </c>
      <c r="X32" s="5">
        <f>(Y32/0.2447529)*(24/23)</f>
        <v>10403.25906694857</v>
      </c>
      <c r="Y32" s="5">
        <v>2440.135</v>
      </c>
      <c r="Z32" s="5">
        <v>4919.03</v>
      </c>
      <c r="AD32" s="5">
        <f t="shared" si="3"/>
        <v>2440.135</v>
      </c>
      <c r="AE32" s="5">
        <f t="shared" si="3"/>
        <v>4919.03</v>
      </c>
      <c r="AN32" s="5">
        <f>(AP32/0.2447529)*24/23</f>
        <v>10403.25906694857</v>
      </c>
      <c r="AO32" s="5">
        <f t="shared" si="4"/>
        <v>10403.25906694857</v>
      </c>
      <c r="AP32" s="5">
        <f t="shared" si="4"/>
        <v>2440.135</v>
      </c>
      <c r="AQ32" s="5">
        <v>4919.03</v>
      </c>
      <c r="AS32" s="5">
        <f>Z32+AC32+AI32+AL32</f>
        <v>4919.03</v>
      </c>
      <c r="AU32" s="5">
        <f>K32+AE32</f>
        <v>14806.829999999998</v>
      </c>
      <c r="AV32" s="1">
        <f>K32/AU32</f>
        <v>0.6677864201858197</v>
      </c>
      <c r="AW32" s="1">
        <f>AE32/AU32</f>
        <v>0.33221357981418037</v>
      </c>
      <c r="AY32" s="5">
        <f>V32+AQ32</f>
        <v>14806.829999999998</v>
      </c>
      <c r="AZ32" s="1">
        <f>V32/AY32</f>
        <v>0.6677864201858197</v>
      </c>
      <c r="BA32" s="1">
        <f>AQ32/AY32</f>
        <v>0.33221357981418037</v>
      </c>
    </row>
    <row r="33" spans="1:53" ht="12.75">
      <c r="A33" s="4">
        <v>1350</v>
      </c>
      <c r="B33" s="8">
        <v>12</v>
      </c>
      <c r="C33" s="3">
        <f>B33/12</f>
        <v>1</v>
      </c>
      <c r="D33" s="5">
        <f>E33/0.2447529</f>
        <v>4519.656355450743</v>
      </c>
      <c r="E33" s="5">
        <v>1106.199</v>
      </c>
      <c r="F33" s="5">
        <f>V33*1</f>
        <v>23094.01</v>
      </c>
      <c r="J33" s="5">
        <v>1106.199</v>
      </c>
      <c r="K33" s="5">
        <f>F33+I33</f>
        <v>23094.01</v>
      </c>
      <c r="T33" s="5">
        <f>U33/0.2447529</f>
        <v>4519.656355450743</v>
      </c>
      <c r="U33" s="5">
        <f>E33*1</f>
        <v>1106.199</v>
      </c>
      <c r="V33" s="5">
        <v>23094.01</v>
      </c>
      <c r="X33" s="5">
        <f>(Y33/0.2447529)*(24/23)</f>
        <v>37643.25286584071</v>
      </c>
      <c r="Y33" s="5">
        <v>8829.408</v>
      </c>
      <c r="Z33" s="5">
        <v>17811.53</v>
      </c>
      <c r="AD33" s="5">
        <f t="shared" si="3"/>
        <v>8829.408</v>
      </c>
      <c r="AE33" s="5">
        <f t="shared" si="3"/>
        <v>17811.53</v>
      </c>
      <c r="AN33" s="5">
        <f>(AP33/0.2447529)*24/23</f>
        <v>37643.25286584071</v>
      </c>
      <c r="AO33" s="5">
        <f t="shared" si="4"/>
        <v>37643.25286584071</v>
      </c>
      <c r="AP33" s="5">
        <f t="shared" si="4"/>
        <v>8829.408</v>
      </c>
      <c r="AQ33" s="5">
        <v>17811.53</v>
      </c>
      <c r="AS33" s="5">
        <f>Z33+AC33+AI33+AL33</f>
        <v>17811.53</v>
      </c>
      <c r="AU33" s="5">
        <f>K33+AE33</f>
        <v>40905.53999999999</v>
      </c>
      <c r="AV33" s="1">
        <f>K33/AU33</f>
        <v>0.5645692490552625</v>
      </c>
      <c r="AW33" s="1">
        <f>AE33/AU33</f>
        <v>0.4354307509447376</v>
      </c>
      <c r="AY33" s="5">
        <f>V33+AQ33</f>
        <v>40905.53999999999</v>
      </c>
      <c r="AZ33" s="1">
        <f>V33/AY33</f>
        <v>0.5645692490552625</v>
      </c>
      <c r="BA33" s="1">
        <f>AQ33/AY33</f>
        <v>0.4354307509447376</v>
      </c>
    </row>
    <row r="35" spans="1:53" ht="12.75">
      <c r="A35" s="4" t="s">
        <v>8</v>
      </c>
      <c r="B35" s="8">
        <f>SUM(B29:B34)</f>
        <v>56.33</v>
      </c>
      <c r="C35" s="3">
        <f>B35/12</f>
        <v>4.694166666666667</v>
      </c>
      <c r="D35" s="5">
        <f>E35/0.2447529</f>
        <v>1375.0613676556281</v>
      </c>
      <c r="E35" s="5">
        <f>SUM(E29:E34)/C35</f>
        <v>336.5502574116812</v>
      </c>
      <c r="F35" s="5">
        <f>SUM(F29:F34)/C35</f>
        <v>7026.126753062311</v>
      </c>
      <c r="J35" s="5">
        <f>SUM(J29:J34)/C35</f>
        <v>336.5502574116812</v>
      </c>
      <c r="K35" s="5">
        <f>SUM(K29:K34)/C35</f>
        <v>7026.126753062311</v>
      </c>
      <c r="T35" s="5">
        <f>U35/0.2447529</f>
        <v>1375.0613676556281</v>
      </c>
      <c r="U35" s="5">
        <f>SUM(U29:U34)/C35</f>
        <v>336.5502574116812</v>
      </c>
      <c r="V35" s="5">
        <f>SUM(V29:V34)/C35</f>
        <v>7026.126753062311</v>
      </c>
      <c r="X35" s="5">
        <f>(Y35/0.2447529)*(24/23)</f>
        <v>25219.300531932167</v>
      </c>
      <c r="Y35" s="5">
        <f>SUM(Y29:Y34)/C35</f>
        <v>5915.309568613527</v>
      </c>
      <c r="Z35" s="5">
        <f>SUM(Z29:Z34)/C35</f>
        <v>11864.29327179123</v>
      </c>
      <c r="AD35" s="5">
        <f>Y35+AB35</f>
        <v>5915.309568613527</v>
      </c>
      <c r="AE35" s="5">
        <f>SUM(AE29:AE34)/C35</f>
        <v>11864.29327179123</v>
      </c>
      <c r="AN35" s="5">
        <f>(AP35/0.2447529)*24/23</f>
        <v>25219.300531932167</v>
      </c>
      <c r="AO35" s="5">
        <f>X35+AA35+AG35+AJ35</f>
        <v>25219.300531932167</v>
      </c>
      <c r="AP35" s="5">
        <f>Y35+AB35+AH35+AK35</f>
        <v>5915.309568613527</v>
      </c>
      <c r="AQ35" s="5">
        <f>SUM(AQ29:AQ34)/C35</f>
        <v>11864.29327179123</v>
      </c>
      <c r="AS35" s="5">
        <f>SUM(AS29:AS34)/C35</f>
        <v>11864.29327179123</v>
      </c>
      <c r="AU35" s="5">
        <f>SUM(AU29:AU34)/C35</f>
        <v>18890.42002485354</v>
      </c>
      <c r="AV35" s="1">
        <f>K35/AU35</f>
        <v>0.37194126672769867</v>
      </c>
      <c r="AW35" s="1">
        <f>AE35/AU35</f>
        <v>0.6280587332723013</v>
      </c>
      <c r="AY35" s="5">
        <f>SUM(AY29:AY34)/C35</f>
        <v>18890.42002485354</v>
      </c>
      <c r="AZ35" s="1">
        <f>V35/AY35</f>
        <v>0.37194126672769867</v>
      </c>
      <c r="BA35" s="1">
        <f>AQ35/AY35</f>
        <v>0.6280587332723013</v>
      </c>
    </row>
    <row r="37" spans="1:53" ht="12.75">
      <c r="A37" s="4">
        <v>1351</v>
      </c>
      <c r="B37" s="8">
        <v>12</v>
      </c>
      <c r="C37" s="3">
        <f>B37/12</f>
        <v>1</v>
      </c>
      <c r="D37" s="5">
        <f>E37/0.2447529</f>
        <v>5074.983789773278</v>
      </c>
      <c r="E37" s="5">
        <v>1242.117</v>
      </c>
      <c r="F37" s="5">
        <f>V37*1</f>
        <v>25931.52</v>
      </c>
      <c r="J37" s="5">
        <v>1242.117</v>
      </c>
      <c r="K37" s="5">
        <f>F37+I37</f>
        <v>25931.52</v>
      </c>
      <c r="T37" s="5">
        <f>U37/0.2447529</f>
        <v>5074.983789773278</v>
      </c>
      <c r="U37" s="5">
        <f>E37*1</f>
        <v>1242.117</v>
      </c>
      <c r="V37" s="5">
        <v>25931.52</v>
      </c>
      <c r="X37" s="5">
        <f>(Y37/0.2447529)*(24/23)</f>
        <v>24732.247876549565</v>
      </c>
      <c r="Y37" s="5">
        <v>5801.069</v>
      </c>
      <c r="Z37" s="5">
        <v>12134.6</v>
      </c>
      <c r="AD37" s="5">
        <f aca="true" t="shared" si="5" ref="AD37:AE41">Y37+AB37</f>
        <v>5801.069</v>
      </c>
      <c r="AE37" s="5">
        <f t="shared" si="5"/>
        <v>12134.6</v>
      </c>
      <c r="AN37" s="5">
        <f>(AP37/0.2447529)*24/23</f>
        <v>24732.247876549565</v>
      </c>
      <c r="AO37" s="5">
        <f aca="true" t="shared" si="6" ref="AO37:AP41">X37+AA37+AG37+AJ37</f>
        <v>24732.247876549565</v>
      </c>
      <c r="AP37" s="5">
        <f t="shared" si="6"/>
        <v>5801.069</v>
      </c>
      <c r="AQ37" s="5">
        <v>12134.6</v>
      </c>
      <c r="AS37" s="5">
        <f>Z37+AC37+AI37+AL37</f>
        <v>12134.6</v>
      </c>
      <c r="AU37" s="5">
        <f>K37+AE37</f>
        <v>38066.12</v>
      </c>
      <c r="AV37" s="1">
        <f>K37/AU37</f>
        <v>0.681223092871036</v>
      </c>
      <c r="AW37" s="1">
        <f>AE37/AU37</f>
        <v>0.318776907128964</v>
      </c>
      <c r="AY37" s="5">
        <f>V37+AQ37</f>
        <v>38066.12</v>
      </c>
      <c r="AZ37" s="1">
        <f>V37/AY37</f>
        <v>0.681223092871036</v>
      </c>
      <c r="BA37" s="1">
        <f>AQ37/AY37</f>
        <v>0.318776907128964</v>
      </c>
    </row>
    <row r="38" spans="1:53" ht="12.75">
      <c r="A38" s="4">
        <v>1352</v>
      </c>
      <c r="B38" s="8">
        <v>12</v>
      </c>
      <c r="C38" s="3">
        <f>B38/12</f>
        <v>1</v>
      </c>
      <c r="D38" s="5">
        <f>E38/0.2447529</f>
        <v>3680.749033004308</v>
      </c>
      <c r="E38" s="5">
        <v>900.874</v>
      </c>
      <c r="F38" s="5">
        <f>V38*1</f>
        <v>19692.99</v>
      </c>
      <c r="J38" s="5">
        <v>900.874</v>
      </c>
      <c r="K38" s="5">
        <f>F38+I38</f>
        <v>19692.99</v>
      </c>
      <c r="T38" s="5">
        <f>U38/0.2447529</f>
        <v>3680.749033004308</v>
      </c>
      <c r="U38" s="5">
        <f>E38*1</f>
        <v>900.874</v>
      </c>
      <c r="V38" s="5">
        <v>19692.99</v>
      </c>
      <c r="X38" s="5">
        <f>(Y38/0.2447529)*(24/23)</f>
        <v>29382.481891629937</v>
      </c>
      <c r="Y38" s="5">
        <v>6891.804</v>
      </c>
      <c r="Z38" s="5">
        <v>14913.57</v>
      </c>
      <c r="AD38" s="5">
        <f t="shared" si="5"/>
        <v>6891.804</v>
      </c>
      <c r="AE38" s="5">
        <f t="shared" si="5"/>
        <v>14913.57</v>
      </c>
      <c r="AN38" s="5">
        <f>(AP38/0.2447529)*24/23</f>
        <v>29382.481891629937</v>
      </c>
      <c r="AO38" s="5">
        <f t="shared" si="6"/>
        <v>29382.481891629937</v>
      </c>
      <c r="AP38" s="5">
        <f t="shared" si="6"/>
        <v>6891.804</v>
      </c>
      <c r="AQ38" s="5">
        <v>14913.57</v>
      </c>
      <c r="AS38" s="5">
        <f>Z38+AC38+AI38+AL38</f>
        <v>14913.57</v>
      </c>
      <c r="AU38" s="5">
        <f>K38+AE38</f>
        <v>34606.56</v>
      </c>
      <c r="AV38" s="1">
        <f>K38/AU38</f>
        <v>0.5690536707491297</v>
      </c>
      <c r="AW38" s="1">
        <f>AE38/AU38</f>
        <v>0.4309463292508704</v>
      </c>
      <c r="AY38" s="5">
        <f>V38+AQ38</f>
        <v>34606.56</v>
      </c>
      <c r="AZ38" s="1">
        <f>V38/AY38</f>
        <v>0.5690536707491297</v>
      </c>
      <c r="BA38" s="1">
        <f>AQ38/AY38</f>
        <v>0.4309463292508704</v>
      </c>
    </row>
    <row r="39" spans="1:53" ht="12.75">
      <c r="A39" s="4">
        <v>1353</v>
      </c>
      <c r="B39" s="8">
        <v>12</v>
      </c>
      <c r="C39" s="3">
        <f>B39/12</f>
        <v>1</v>
      </c>
      <c r="D39" s="5">
        <f>E39/0.2447529</f>
        <v>5415.4823088919475</v>
      </c>
      <c r="E39" s="5">
        <v>1325.455</v>
      </c>
      <c r="F39" s="5">
        <f>V39*1</f>
        <v>30186.95</v>
      </c>
      <c r="J39" s="5">
        <v>1325.455</v>
      </c>
      <c r="K39" s="5">
        <f>F39+I39</f>
        <v>30186.95</v>
      </c>
      <c r="T39" s="5">
        <f>U39/0.2447529</f>
        <v>5415.4823088919475</v>
      </c>
      <c r="U39" s="5">
        <f>E39*1</f>
        <v>1325.455</v>
      </c>
      <c r="V39" s="5">
        <v>30186.95</v>
      </c>
      <c r="X39" s="5">
        <f>(Y39/0.2447529)*(24/23)</f>
        <v>28810.905593568757</v>
      </c>
      <c r="Y39" s="5">
        <v>6757.738</v>
      </c>
      <c r="Z39" s="5">
        <v>14630.99</v>
      </c>
      <c r="AD39" s="5">
        <f t="shared" si="5"/>
        <v>6757.738</v>
      </c>
      <c r="AE39" s="5">
        <f t="shared" si="5"/>
        <v>14630.99</v>
      </c>
      <c r="AN39" s="5">
        <f>(AP39/0.2447529)*24/23</f>
        <v>28810.905593568757</v>
      </c>
      <c r="AO39" s="5">
        <f t="shared" si="6"/>
        <v>28810.905593568757</v>
      </c>
      <c r="AP39" s="5">
        <f t="shared" si="6"/>
        <v>6757.738</v>
      </c>
      <c r="AQ39" s="5">
        <v>14630.99</v>
      </c>
      <c r="AS39" s="5">
        <f>Z39+AC39+AI39+AL39</f>
        <v>14630.99</v>
      </c>
      <c r="AU39" s="5">
        <f>K39+AE39</f>
        <v>44817.94</v>
      </c>
      <c r="AV39" s="1">
        <f>K39/AU39</f>
        <v>0.6735461290724205</v>
      </c>
      <c r="AW39" s="1">
        <f>AE39/AU39</f>
        <v>0.32645387092757944</v>
      </c>
      <c r="AY39" s="5">
        <f>V39+AQ39</f>
        <v>44817.94</v>
      </c>
      <c r="AZ39" s="1">
        <f>V39/AY39</f>
        <v>0.6735461290724205</v>
      </c>
      <c r="BA39" s="1">
        <f>AQ39/AY39</f>
        <v>0.32645387092757944</v>
      </c>
    </row>
    <row r="40" spans="1:53" ht="12.75">
      <c r="A40" s="4">
        <v>1354</v>
      </c>
      <c r="B40" s="8">
        <v>12</v>
      </c>
      <c r="C40" s="3">
        <f>B40/12</f>
        <v>1</v>
      </c>
      <c r="D40" s="5">
        <f>E40/0.2447529</f>
        <v>0</v>
      </c>
      <c r="F40" s="5">
        <f>V40*1</f>
        <v>0</v>
      </c>
      <c r="K40" s="5">
        <f>F40+I40</f>
        <v>0</v>
      </c>
      <c r="T40" s="5">
        <f>U40/0.2447529</f>
        <v>0</v>
      </c>
      <c r="U40" s="5">
        <f>E40*1</f>
        <v>0</v>
      </c>
      <c r="V40" s="5">
        <v>0</v>
      </c>
      <c r="X40" s="5">
        <f>(Y40/0.2447529)*(24/23)</f>
        <v>2244.6091903125653</v>
      </c>
      <c r="Y40" s="5">
        <v>526.484</v>
      </c>
      <c r="Z40" s="5">
        <v>1196.14</v>
      </c>
      <c r="AD40" s="5">
        <f t="shared" si="5"/>
        <v>526.484</v>
      </c>
      <c r="AE40" s="5">
        <f t="shared" si="5"/>
        <v>1196.14</v>
      </c>
      <c r="AN40" s="5">
        <f>(AP40/0.2447529)*24/23</f>
        <v>2244.6091903125653</v>
      </c>
      <c r="AO40" s="5">
        <f t="shared" si="6"/>
        <v>2244.6091903125653</v>
      </c>
      <c r="AP40" s="5">
        <f t="shared" si="6"/>
        <v>526.484</v>
      </c>
      <c r="AQ40" s="5">
        <v>1196.14</v>
      </c>
      <c r="AS40" s="5">
        <f>Z40+AC40+AI40+AL40</f>
        <v>1196.14</v>
      </c>
      <c r="AU40" s="5">
        <f>K40+AE40</f>
        <v>1196.14</v>
      </c>
      <c r="AV40" s="1">
        <f>K40/AU40</f>
        <v>0</v>
      </c>
      <c r="AW40" s="1">
        <f>AE40/AU40</f>
        <v>1</v>
      </c>
      <c r="AY40" s="5">
        <f>V40+AQ40</f>
        <v>1196.14</v>
      </c>
      <c r="AZ40" s="1">
        <f>V40/AY40</f>
        <v>0</v>
      </c>
      <c r="BA40" s="1">
        <f>AQ40/AY40</f>
        <v>1</v>
      </c>
    </row>
    <row r="41" spans="1:53" ht="12.75">
      <c r="A41" s="4">
        <v>1355</v>
      </c>
      <c r="B41" s="8">
        <v>12</v>
      </c>
      <c r="C41" s="3">
        <f>B41/12</f>
        <v>1</v>
      </c>
      <c r="D41" s="5">
        <f>E41/0.2447529</f>
        <v>8232.212978886051</v>
      </c>
      <c r="E41" s="5">
        <v>2014.858</v>
      </c>
      <c r="F41" s="5">
        <f>V41*1</f>
        <v>48246.31</v>
      </c>
      <c r="J41" s="5">
        <v>2014.858</v>
      </c>
      <c r="K41" s="5">
        <f>F41+I41</f>
        <v>48246.31</v>
      </c>
      <c r="T41" s="5">
        <f>U41/0.2447529</f>
        <v>8232.212978886051</v>
      </c>
      <c r="U41" s="5">
        <f>E41*1</f>
        <v>2014.858</v>
      </c>
      <c r="V41" s="5">
        <v>48246.31</v>
      </c>
      <c r="X41" s="5">
        <f>(Y41/0.2447529)*(24/23)</f>
        <v>25229.312822282674</v>
      </c>
      <c r="Y41" s="5">
        <v>5917.658</v>
      </c>
      <c r="Z41" s="5">
        <v>14110.96</v>
      </c>
      <c r="AD41" s="5">
        <f t="shared" si="5"/>
        <v>5917.658</v>
      </c>
      <c r="AE41" s="5">
        <f t="shared" si="5"/>
        <v>14110.96</v>
      </c>
      <c r="AN41" s="5">
        <f>(AP41/0.2447529)*24/23</f>
        <v>25229.312822282678</v>
      </c>
      <c r="AO41" s="5">
        <f t="shared" si="6"/>
        <v>25229.312822282674</v>
      </c>
      <c r="AP41" s="5">
        <f t="shared" si="6"/>
        <v>5917.658</v>
      </c>
      <c r="AQ41" s="5">
        <v>14110.96</v>
      </c>
      <c r="AS41" s="5">
        <f>Z41+AC41+AI41+AL41</f>
        <v>14110.96</v>
      </c>
      <c r="AU41" s="5">
        <f>K41+AE41</f>
        <v>62357.27</v>
      </c>
      <c r="AV41" s="1">
        <f>K41/AU41</f>
        <v>0.7737078611683931</v>
      </c>
      <c r="AW41" s="1">
        <f>AE41/AU41</f>
        <v>0.22629213883160695</v>
      </c>
      <c r="AY41" s="5">
        <f>V41+AQ41</f>
        <v>62357.27</v>
      </c>
      <c r="AZ41" s="1">
        <f>V41/AY41</f>
        <v>0.7737078611683931</v>
      </c>
      <c r="BA41" s="1">
        <f>AQ41/AY41</f>
        <v>0.22629213883160695</v>
      </c>
    </row>
    <row r="43" spans="1:53" ht="12.75">
      <c r="A43" s="4" t="s">
        <v>9</v>
      </c>
      <c r="B43" s="8">
        <f>SUM(B37:B42)</f>
        <v>60</v>
      </c>
      <c r="C43" s="3">
        <f>B43/12</f>
        <v>5</v>
      </c>
      <c r="D43" s="5">
        <f>E43/0.2447529</f>
        <v>4480.6856221111175</v>
      </c>
      <c r="E43" s="5">
        <f>SUM(E37:E42)/C43</f>
        <v>1096.6608</v>
      </c>
      <c r="F43" s="5">
        <f>SUM(F37:F42)/C43</f>
        <v>24811.554</v>
      </c>
      <c r="J43" s="5">
        <f>SUM(J37:J42)/C43</f>
        <v>1096.6608</v>
      </c>
      <c r="K43" s="5">
        <f>SUM(K37:K42)/C43</f>
        <v>24811.554</v>
      </c>
      <c r="T43" s="5">
        <f>U43/0.2447529</f>
        <v>4480.6856221111175</v>
      </c>
      <c r="U43" s="5">
        <f>SUM(U37:U42)/C43</f>
        <v>1096.6608</v>
      </c>
      <c r="V43" s="5">
        <f>SUM(V37:V42)/C43</f>
        <v>24811.554</v>
      </c>
      <c r="X43" s="5">
        <f>(Y43/0.2447529)*(24/23)</f>
        <v>22079.9114748687</v>
      </c>
      <c r="Y43" s="5">
        <f>SUM(Y37:Y42)/C43</f>
        <v>5178.9506</v>
      </c>
      <c r="Z43" s="5">
        <f>SUM(Z37:Z42)/C43</f>
        <v>11397.251999999999</v>
      </c>
      <c r="AD43" s="5">
        <f>Y43+AB43</f>
        <v>5178.9506</v>
      </c>
      <c r="AE43" s="5">
        <f>SUM(AE37:AE42)/C43</f>
        <v>11397.251999999999</v>
      </c>
      <c r="AN43" s="5">
        <f>(AP43/0.2447529)*24/23</f>
        <v>22079.911474868702</v>
      </c>
      <c r="AO43" s="5">
        <f>X43+AA43+AG43+AJ43</f>
        <v>22079.9114748687</v>
      </c>
      <c r="AP43" s="5">
        <f>Y43+AB43+AH43+AK43</f>
        <v>5178.9506</v>
      </c>
      <c r="AQ43" s="5">
        <f>SUM(AQ37:AQ42)/C43</f>
        <v>11397.251999999999</v>
      </c>
      <c r="AS43" s="5">
        <f>SUM(AS37:AS42)/C43</f>
        <v>11397.251999999999</v>
      </c>
      <c r="AU43" s="5">
        <f>SUM(AU37:AU42)/C43</f>
        <v>36208.806</v>
      </c>
      <c r="AV43" s="1">
        <f>K43/AU43</f>
        <v>0.685235354073813</v>
      </c>
      <c r="AW43" s="1">
        <f>AE43/AU43</f>
        <v>0.31476464592618714</v>
      </c>
      <c r="AY43" s="5">
        <f>SUM(AY37:AY42)/C43</f>
        <v>36208.806</v>
      </c>
      <c r="AZ43" s="1">
        <f>V43/AY43</f>
        <v>0.685235354073813</v>
      </c>
      <c r="BA43" s="1">
        <f>AQ43/AY43</f>
        <v>0.31476464592618714</v>
      </c>
    </row>
    <row r="45" spans="1:53" ht="12.75">
      <c r="A45" s="4">
        <v>1356</v>
      </c>
      <c r="B45" s="8">
        <v>12</v>
      </c>
      <c r="C45" s="3">
        <f>B45/12</f>
        <v>1</v>
      </c>
      <c r="D45" s="5">
        <f>E45/0.2447529</f>
        <v>7980.244565028648</v>
      </c>
      <c r="E45" s="5">
        <v>1953.188</v>
      </c>
      <c r="F45" s="5">
        <f>V45*1</f>
        <v>47687.56</v>
      </c>
      <c r="J45" s="5">
        <v>1953.188</v>
      </c>
      <c r="K45" s="5">
        <f>F45+I45</f>
        <v>47687.56</v>
      </c>
      <c r="T45" s="5">
        <f>U45/0.2447529</f>
        <v>7980.244565028648</v>
      </c>
      <c r="U45" s="5">
        <f>E45*1</f>
        <v>1953.188</v>
      </c>
      <c r="V45" s="5">
        <v>47687.56</v>
      </c>
      <c r="X45" s="5">
        <f>(Y45/0.2447529)*(24/23)</f>
        <v>31893.143976070845</v>
      </c>
      <c r="Y45" s="5">
        <v>7480.692</v>
      </c>
      <c r="Z45" s="5">
        <v>17842.93</v>
      </c>
      <c r="AD45" s="5">
        <f aca="true" t="shared" si="7" ref="AD45:AE49">Y45+AB45</f>
        <v>7480.692</v>
      </c>
      <c r="AE45" s="5">
        <f t="shared" si="7"/>
        <v>17842.93</v>
      </c>
      <c r="AN45" s="5">
        <f>(AP45/0.2447529)*24/23</f>
        <v>31893.14397607085</v>
      </c>
      <c r="AO45" s="5">
        <f aca="true" t="shared" si="8" ref="AO45:AP49">X45+AA45+AG45+AJ45</f>
        <v>31893.143976070845</v>
      </c>
      <c r="AP45" s="5">
        <f t="shared" si="8"/>
        <v>7480.692</v>
      </c>
      <c r="AQ45" s="5">
        <v>17842.93</v>
      </c>
      <c r="AS45" s="5">
        <f>Z45+AC45+AI45+AL45</f>
        <v>17842.93</v>
      </c>
      <c r="AU45" s="5">
        <f>K45+AE45</f>
        <v>65530.49</v>
      </c>
      <c r="AV45" s="1">
        <f>K45/AU45</f>
        <v>0.7277156023097034</v>
      </c>
      <c r="AW45" s="1">
        <f>AE45/AU45</f>
        <v>0.27228439769029655</v>
      </c>
      <c r="AY45" s="5">
        <f>V45+AQ45</f>
        <v>65530.49</v>
      </c>
      <c r="AZ45" s="1">
        <f>V45/AY45</f>
        <v>0.7277156023097034</v>
      </c>
      <c r="BA45" s="1">
        <f>AQ45/AY45</f>
        <v>0.27228439769029655</v>
      </c>
    </row>
    <row r="46" spans="1:53" ht="12.75">
      <c r="A46" s="4">
        <v>1357</v>
      </c>
      <c r="B46" s="8">
        <v>12</v>
      </c>
      <c r="C46" s="3">
        <f>B46/12</f>
        <v>1</v>
      </c>
      <c r="D46" s="5">
        <f>E46/0.2447529</f>
        <v>20142.01261762373</v>
      </c>
      <c r="E46" s="5">
        <v>4929.816</v>
      </c>
      <c r="F46" s="5">
        <f>V46*1</f>
        <v>122258.25</v>
      </c>
      <c r="J46" s="5">
        <v>4929.816</v>
      </c>
      <c r="K46" s="5">
        <f>F46+I46</f>
        <v>122258.25</v>
      </c>
      <c r="T46" s="5">
        <f>U46/0.2447529</f>
        <v>20142.01261762373</v>
      </c>
      <c r="U46" s="5">
        <f>E46*1</f>
        <v>4929.816</v>
      </c>
      <c r="V46" s="5">
        <v>122258.25</v>
      </c>
      <c r="X46" s="5">
        <f>(Y46/0.2447529)*(24/23)</f>
        <v>41246.15834813486</v>
      </c>
      <c r="Y46" s="5">
        <v>9674.487</v>
      </c>
      <c r="Z46" s="5">
        <v>23075.55</v>
      </c>
      <c r="AD46" s="5">
        <f t="shared" si="7"/>
        <v>9674.487</v>
      </c>
      <c r="AE46" s="5">
        <f t="shared" si="7"/>
        <v>23075.55</v>
      </c>
      <c r="AN46" s="5">
        <f>(AP46/0.2447529)*24/23</f>
        <v>41246.15834813486</v>
      </c>
      <c r="AO46" s="5">
        <f t="shared" si="8"/>
        <v>41246.15834813486</v>
      </c>
      <c r="AP46" s="5">
        <f t="shared" si="8"/>
        <v>9674.487</v>
      </c>
      <c r="AQ46" s="5">
        <v>23075.55</v>
      </c>
      <c r="AS46" s="5">
        <f>Z46+AC46+AI46+AL46</f>
        <v>23075.55</v>
      </c>
      <c r="AU46" s="5">
        <f>K46+AE46</f>
        <v>145333.8</v>
      </c>
      <c r="AV46" s="1">
        <f>K46/AU46</f>
        <v>0.841223789648382</v>
      </c>
      <c r="AW46" s="1">
        <f>AE46/AU46</f>
        <v>0.15877621035161815</v>
      </c>
      <c r="AY46" s="5">
        <f>V46+AQ46</f>
        <v>145333.8</v>
      </c>
      <c r="AZ46" s="1">
        <f>V46/AY46</f>
        <v>0.841223789648382</v>
      </c>
      <c r="BA46" s="1">
        <f>AQ46/AY46</f>
        <v>0.15877621035161815</v>
      </c>
    </row>
    <row r="47" spans="1:53" ht="12.75">
      <c r="A47" s="4">
        <v>1358</v>
      </c>
      <c r="B47" s="8">
        <v>12</v>
      </c>
      <c r="C47" s="3">
        <f>B47/12</f>
        <v>1</v>
      </c>
      <c r="D47" s="5">
        <f>E47/0.2447529</f>
        <v>13267.949021237338</v>
      </c>
      <c r="E47" s="5">
        <v>3247.369</v>
      </c>
      <c r="F47" s="5">
        <f>V47*1</f>
        <v>80798.96</v>
      </c>
      <c r="J47" s="5">
        <v>3247.369</v>
      </c>
      <c r="K47" s="5">
        <f>F47+I47</f>
        <v>80798.96</v>
      </c>
      <c r="T47" s="5">
        <f>U47/0.2447529</f>
        <v>13267.949021237338</v>
      </c>
      <c r="U47" s="5">
        <f>E47*1</f>
        <v>3247.369</v>
      </c>
      <c r="V47" s="5">
        <v>80798.96</v>
      </c>
      <c r="X47" s="5">
        <f>(Y47/0.2447529)*(24/23)</f>
        <v>41879.0721083431</v>
      </c>
      <c r="Y47" s="5">
        <v>9822.94</v>
      </c>
      <c r="Z47" s="5">
        <v>23429.65</v>
      </c>
      <c r="AD47" s="5">
        <f t="shared" si="7"/>
        <v>9822.94</v>
      </c>
      <c r="AE47" s="5">
        <f t="shared" si="7"/>
        <v>23429.65</v>
      </c>
      <c r="AN47" s="5">
        <f>(AP47/0.2447529)*24/23</f>
        <v>41879.072108343105</v>
      </c>
      <c r="AO47" s="5">
        <f t="shared" si="8"/>
        <v>41879.0721083431</v>
      </c>
      <c r="AP47" s="5">
        <f t="shared" si="8"/>
        <v>9822.94</v>
      </c>
      <c r="AQ47" s="5">
        <v>23429.65</v>
      </c>
      <c r="AS47" s="5">
        <f>Z47+AC47+AI47+AL47</f>
        <v>23429.65</v>
      </c>
      <c r="AU47" s="5">
        <f>K47+AE47</f>
        <v>104228.61000000002</v>
      </c>
      <c r="AV47" s="1">
        <f>K47/AU47</f>
        <v>0.7752090332970957</v>
      </c>
      <c r="AW47" s="1">
        <f>AE47/AU47</f>
        <v>0.2247909667029043</v>
      </c>
      <c r="AY47" s="5">
        <f>V47+AQ47</f>
        <v>104228.61000000002</v>
      </c>
      <c r="AZ47" s="1">
        <f>V47/AY47</f>
        <v>0.7752090332970957</v>
      </c>
      <c r="BA47" s="1">
        <f>AQ47/AY47</f>
        <v>0.2247909667029043</v>
      </c>
    </row>
    <row r="48" spans="1:53" ht="12.75">
      <c r="A48" s="4">
        <v>1359</v>
      </c>
      <c r="B48" s="8">
        <v>12</v>
      </c>
      <c r="C48" s="3">
        <f>B48/12</f>
        <v>1</v>
      </c>
      <c r="D48" s="5">
        <f>E48/0.2447529</f>
        <v>9593.389904675289</v>
      </c>
      <c r="E48" s="5">
        <v>2348.01</v>
      </c>
      <c r="F48" s="5">
        <f>V48*1</f>
        <v>60009.71</v>
      </c>
      <c r="J48" s="5">
        <v>2348.01</v>
      </c>
      <c r="K48" s="5">
        <f>F48+I48</f>
        <v>60009.71</v>
      </c>
      <c r="T48" s="5">
        <f>U48/0.2447529</f>
        <v>9593.389904675289</v>
      </c>
      <c r="U48" s="5">
        <f>E48*1</f>
        <v>2348.01</v>
      </c>
      <c r="V48" s="5">
        <v>60009.71</v>
      </c>
      <c r="X48" s="5">
        <f>(Y48/0.2447529)*(24/23)</f>
        <v>26869.470676609828</v>
      </c>
      <c r="Y48" s="5">
        <v>6302.365</v>
      </c>
      <c r="Z48" s="5">
        <v>15032.4</v>
      </c>
      <c r="AD48" s="5">
        <f t="shared" si="7"/>
        <v>6302.365</v>
      </c>
      <c r="AE48" s="5">
        <f t="shared" si="7"/>
        <v>15032.4</v>
      </c>
      <c r="AN48" s="5">
        <f>(AP48/0.2447529)*24/23</f>
        <v>26869.47067660983</v>
      </c>
      <c r="AO48" s="5">
        <f t="shared" si="8"/>
        <v>26869.470676609828</v>
      </c>
      <c r="AP48" s="5">
        <f t="shared" si="8"/>
        <v>6302.365</v>
      </c>
      <c r="AQ48" s="5">
        <v>15032.4</v>
      </c>
      <c r="AS48" s="5">
        <f>Z48+AC48+AI48+AL48</f>
        <v>15032.4</v>
      </c>
      <c r="AU48" s="5">
        <f>K48+AE48</f>
        <v>75042.11</v>
      </c>
      <c r="AV48" s="1">
        <f>K48/AU48</f>
        <v>0.7996804727372404</v>
      </c>
      <c r="AW48" s="1">
        <f>AE48/AU48</f>
        <v>0.20031952726275953</v>
      </c>
      <c r="AY48" s="5">
        <f>V48+AQ48</f>
        <v>75042.11</v>
      </c>
      <c r="AZ48" s="1">
        <f>V48/AY48</f>
        <v>0.7996804727372404</v>
      </c>
      <c r="BA48" s="1">
        <f>AQ48/AY48</f>
        <v>0.20031952726275953</v>
      </c>
    </row>
    <row r="49" spans="1:53" ht="12.75">
      <c r="A49" s="4">
        <v>1360</v>
      </c>
      <c r="B49" s="8">
        <v>12</v>
      </c>
      <c r="C49" s="3">
        <f>B49/12</f>
        <v>1</v>
      </c>
      <c r="D49" s="5">
        <f>E49/0.2447529</f>
        <v>14221.486241838196</v>
      </c>
      <c r="E49" s="5">
        <v>3480.75</v>
      </c>
      <c r="F49" s="5">
        <f>V49*1</f>
        <v>93595.66</v>
      </c>
      <c r="J49" s="5">
        <v>3480.75</v>
      </c>
      <c r="K49" s="5">
        <f>F49+I49</f>
        <v>93595.66</v>
      </c>
      <c r="T49" s="5">
        <f>U49/0.2447529</f>
        <v>14221.486241838196</v>
      </c>
      <c r="U49" s="5">
        <f>E49*1</f>
        <v>3480.75</v>
      </c>
      <c r="V49" s="5">
        <v>93595.66</v>
      </c>
      <c r="X49" s="5">
        <f>(Y49/0.2447529)*(24/23)</f>
        <v>46143.4390429659</v>
      </c>
      <c r="Y49" s="5">
        <v>10823.168</v>
      </c>
      <c r="Z49" s="5">
        <v>26877.05</v>
      </c>
      <c r="AD49" s="5">
        <f t="shared" si="7"/>
        <v>10823.168</v>
      </c>
      <c r="AE49" s="5">
        <f t="shared" si="7"/>
        <v>26877.05</v>
      </c>
      <c r="AN49" s="5">
        <f>(AP49/0.2447529)*24/23</f>
        <v>46143.4390429659</v>
      </c>
      <c r="AO49" s="5">
        <f t="shared" si="8"/>
        <v>46143.4390429659</v>
      </c>
      <c r="AP49" s="5">
        <f t="shared" si="8"/>
        <v>10823.168</v>
      </c>
      <c r="AQ49" s="5">
        <v>26877.05</v>
      </c>
      <c r="AS49" s="5">
        <f>Z49+AC49+AI49+AL49</f>
        <v>26877.05</v>
      </c>
      <c r="AU49" s="5">
        <f>K49+AE49</f>
        <v>120472.71</v>
      </c>
      <c r="AV49" s="1">
        <f>K49/AU49</f>
        <v>0.77690341654969</v>
      </c>
      <c r="AW49" s="1">
        <f>AE49/AU49</f>
        <v>0.22309658345031003</v>
      </c>
      <c r="AY49" s="5">
        <f>V49+AQ49</f>
        <v>120472.71</v>
      </c>
      <c r="AZ49" s="1">
        <f>V49/AY49</f>
        <v>0.77690341654969</v>
      </c>
      <c r="BA49" s="1">
        <f>AQ49/AY49</f>
        <v>0.22309658345031003</v>
      </c>
    </row>
    <row r="51" spans="1:53" ht="12.75">
      <c r="A51" s="4" t="s">
        <v>10</v>
      </c>
      <c r="B51" s="8">
        <f>SUM(B45:B50)</f>
        <v>60</v>
      </c>
      <c r="C51" s="3">
        <f>B51/12</f>
        <v>5</v>
      </c>
      <c r="D51" s="5">
        <f>E51/0.2447529</f>
        <v>13041.01647008064</v>
      </c>
      <c r="E51" s="5">
        <f>SUM(E45:E50)/C51</f>
        <v>3191.8266</v>
      </c>
      <c r="F51" s="5">
        <f>SUM(F45:F50)/C51</f>
        <v>80870.028</v>
      </c>
      <c r="J51" s="5">
        <f>SUM(J45:J50)/C51</f>
        <v>3191.8266</v>
      </c>
      <c r="K51" s="5">
        <f>SUM(K45:K50)/C51</f>
        <v>80870.028</v>
      </c>
      <c r="T51" s="5">
        <f>U51/0.2447529</f>
        <v>13041.01647008064</v>
      </c>
      <c r="U51" s="5">
        <f>SUM(U45:U50)/C51</f>
        <v>3191.8266</v>
      </c>
      <c r="V51" s="5">
        <f>SUM(V45:V50)/C51</f>
        <v>80870.028</v>
      </c>
      <c r="X51" s="5">
        <f>(Y51/0.2447529)*(24/23)</f>
        <v>37606.2568304249</v>
      </c>
      <c r="Y51" s="5">
        <f>SUM(Y45:Y50)/C51</f>
        <v>8820.730399999999</v>
      </c>
      <c r="Z51" s="5">
        <f>SUM(Z45:Z50)/C51</f>
        <v>21251.516</v>
      </c>
      <c r="AD51" s="5">
        <f>Y51+AB51</f>
        <v>8820.730399999999</v>
      </c>
      <c r="AE51" s="5">
        <f>SUM(AE45:AE50)/C51</f>
        <v>21251.516</v>
      </c>
      <c r="AN51" s="5">
        <f>(AP51/0.2447529)*24/23</f>
        <v>37606.2568304249</v>
      </c>
      <c r="AO51" s="5">
        <f>X51+AA51+AG51+AJ51</f>
        <v>37606.2568304249</v>
      </c>
      <c r="AP51" s="5">
        <f>Y51+AB51+AH51+AK51</f>
        <v>8820.730399999999</v>
      </c>
      <c r="AQ51" s="5">
        <f>SUM(AQ45:AQ50)/C51</f>
        <v>21251.516</v>
      </c>
      <c r="AS51" s="5">
        <f>SUM(AS45:AS50)/C51</f>
        <v>21251.516</v>
      </c>
      <c r="AU51" s="5">
        <f>SUM(AU45:AU50)/C51</f>
        <v>102121.54400000001</v>
      </c>
      <c r="AV51" s="1">
        <f>K51/AU51</f>
        <v>0.7918997777785264</v>
      </c>
      <c r="AW51" s="1">
        <f>AE51/AU51</f>
        <v>0.20810022222147365</v>
      </c>
      <c r="AY51" s="5">
        <f>SUM(AY45:AY50)/C51</f>
        <v>102121.54400000001</v>
      </c>
      <c r="AZ51" s="1">
        <f>V51/AY51</f>
        <v>0.7918997777785264</v>
      </c>
      <c r="BA51" s="1">
        <f>AQ51/AY51</f>
        <v>0.20810022222147365</v>
      </c>
    </row>
    <row r="53" spans="1:53" ht="12.75">
      <c r="A53" s="4">
        <v>1361</v>
      </c>
      <c r="B53" s="8">
        <v>12</v>
      </c>
      <c r="C53" s="3">
        <f>B53/12</f>
        <v>1</v>
      </c>
      <c r="D53" s="5">
        <f>E53/0.2447529</f>
        <v>11050.00185901781</v>
      </c>
      <c r="E53" s="5">
        <v>2704.52</v>
      </c>
      <c r="F53" s="5">
        <f>V53*1</f>
        <v>73742.12</v>
      </c>
      <c r="J53" s="5">
        <v>2704.52</v>
      </c>
      <c r="K53" s="5">
        <f>F53+I53</f>
        <v>73742.12</v>
      </c>
      <c r="T53" s="5">
        <f>U53/0.2447529</f>
        <v>11050.00185901781</v>
      </c>
      <c r="U53" s="5">
        <f>E53*1</f>
        <v>2704.52</v>
      </c>
      <c r="V53" s="5">
        <v>73742.12</v>
      </c>
      <c r="X53" s="5">
        <f>(Y53/0.2447529)*(24/23)</f>
        <v>18904.332030208927</v>
      </c>
      <c r="Y53" s="5">
        <v>4434.103</v>
      </c>
      <c r="Z53" s="5">
        <v>11027.52</v>
      </c>
      <c r="AD53" s="5">
        <f aca="true" t="shared" si="9" ref="AD53:AE57">Y53+AB53</f>
        <v>4434.103</v>
      </c>
      <c r="AE53" s="5">
        <f t="shared" si="9"/>
        <v>11027.52</v>
      </c>
      <c r="AN53" s="5">
        <f>(AP53/0.2447529)*24/23</f>
        <v>18904.332030208927</v>
      </c>
      <c r="AO53" s="5">
        <f aca="true" t="shared" si="10" ref="AO53:AP57">X53+AA53+AG53+AJ53</f>
        <v>18904.332030208927</v>
      </c>
      <c r="AP53" s="5">
        <f t="shared" si="10"/>
        <v>4434.103</v>
      </c>
      <c r="AQ53" s="5">
        <v>11027.52</v>
      </c>
      <c r="AS53" s="5">
        <f>Z53+AC53+AI53+AL53</f>
        <v>11027.52</v>
      </c>
      <c r="AU53" s="5">
        <f>K53+AE53</f>
        <v>84769.64</v>
      </c>
      <c r="AV53" s="1">
        <f>K53/AU53</f>
        <v>0.8699119165776804</v>
      </c>
      <c r="AW53" s="1">
        <f>AE53/AU53</f>
        <v>0.1300880834223196</v>
      </c>
      <c r="AY53" s="5">
        <f>V53+AQ53</f>
        <v>84769.64</v>
      </c>
      <c r="AZ53" s="1">
        <f>V53/AY53</f>
        <v>0.8699119165776804</v>
      </c>
      <c r="BA53" s="1">
        <f>AQ53/AY53</f>
        <v>0.1300880834223196</v>
      </c>
    </row>
    <row r="54" spans="1:53" ht="12.75">
      <c r="A54" s="4">
        <v>1362</v>
      </c>
      <c r="B54" s="8">
        <v>12</v>
      </c>
      <c r="C54" s="3">
        <f>B54/12</f>
        <v>1</v>
      </c>
      <c r="D54" s="5">
        <f>E54/0.2447529</f>
        <v>14318.196025460782</v>
      </c>
      <c r="E54" s="5">
        <v>3504.42</v>
      </c>
      <c r="F54" s="5">
        <f>V54*1</f>
        <v>101915.41</v>
      </c>
      <c r="J54" s="5">
        <v>3504.42</v>
      </c>
      <c r="K54" s="5">
        <f>F54+I54</f>
        <v>101915.41</v>
      </c>
      <c r="T54" s="5">
        <f>U54/0.2447529</f>
        <v>14318.196025460782</v>
      </c>
      <c r="U54" s="5">
        <f>E54*1</f>
        <v>3504.42</v>
      </c>
      <c r="V54" s="5">
        <v>101915.41</v>
      </c>
      <c r="X54" s="5">
        <f>(Y54/0.2447529)*(24/23)</f>
        <v>19588.078247578433</v>
      </c>
      <c r="Y54" s="5">
        <v>4594.479</v>
      </c>
      <c r="Z54" s="5">
        <v>11656.59</v>
      </c>
      <c r="AD54" s="5">
        <f t="shared" si="9"/>
        <v>4594.479</v>
      </c>
      <c r="AE54" s="5">
        <f t="shared" si="9"/>
        <v>11656.59</v>
      </c>
      <c r="AN54" s="5">
        <f>(AP54/0.2447529)*24/23</f>
        <v>19588.078247578433</v>
      </c>
      <c r="AO54" s="5">
        <f t="shared" si="10"/>
        <v>19588.078247578433</v>
      </c>
      <c r="AP54" s="5">
        <f t="shared" si="10"/>
        <v>4594.479</v>
      </c>
      <c r="AQ54" s="5">
        <v>11656.59</v>
      </c>
      <c r="AS54" s="5">
        <f>Z54+AC54+AI54+AL54</f>
        <v>11656.59</v>
      </c>
      <c r="AU54" s="5">
        <f>K54+AE54</f>
        <v>113572</v>
      </c>
      <c r="AV54" s="1">
        <f>K54/AU54</f>
        <v>0.8973638748987427</v>
      </c>
      <c r="AW54" s="1">
        <f>AE54/AU54</f>
        <v>0.10263612510125736</v>
      </c>
      <c r="AY54" s="5">
        <f>V54+AQ54</f>
        <v>113572</v>
      </c>
      <c r="AZ54" s="1">
        <f>V54/AY54</f>
        <v>0.8973638748987427</v>
      </c>
      <c r="BA54" s="1">
        <f>AQ54/AY54</f>
        <v>0.10263612510125736</v>
      </c>
    </row>
    <row r="55" spans="1:53" ht="12.75">
      <c r="A55" s="4">
        <v>1363</v>
      </c>
      <c r="B55" s="8">
        <v>12</v>
      </c>
      <c r="C55" s="3">
        <f>B55/12</f>
        <v>1</v>
      </c>
      <c r="D55" s="5">
        <f>E55/0.2447529</f>
        <v>8531.9887935955</v>
      </c>
      <c r="E55" s="5">
        <v>2088.229</v>
      </c>
      <c r="F55" s="5">
        <f>V55*1</f>
        <v>61180.6</v>
      </c>
      <c r="J55" s="5">
        <v>2088.229</v>
      </c>
      <c r="K55" s="5">
        <f>F55+I55</f>
        <v>61180.6</v>
      </c>
      <c r="T55" s="5">
        <f>U55/0.2447529</f>
        <v>8531.9887935955</v>
      </c>
      <c r="U55" s="5">
        <f>E55*1</f>
        <v>2088.229</v>
      </c>
      <c r="V55" s="5">
        <v>61180.6</v>
      </c>
      <c r="X55" s="5">
        <f>(Y55/0.2447529)*(24/23)</f>
        <v>0</v>
      </c>
      <c r="Z55" s="5">
        <v>0</v>
      </c>
      <c r="AD55" s="5">
        <f t="shared" si="9"/>
        <v>0</v>
      </c>
      <c r="AE55" s="5">
        <f t="shared" si="9"/>
        <v>0</v>
      </c>
      <c r="AN55" s="5">
        <f>(AP55/0.2447529)*24/23</f>
        <v>0</v>
      </c>
      <c r="AO55" s="5">
        <f t="shared" si="10"/>
        <v>0</v>
      </c>
      <c r="AP55" s="5">
        <f t="shared" si="10"/>
        <v>0</v>
      </c>
      <c r="AQ55" s="5">
        <v>0</v>
      </c>
      <c r="AS55" s="5">
        <f>Z55+AC55+AI55+AL55</f>
        <v>0</v>
      </c>
      <c r="AU55" s="5">
        <f>K55+AE55</f>
        <v>61180.6</v>
      </c>
      <c r="AV55" s="1">
        <f>K55/AU55</f>
        <v>1</v>
      </c>
      <c r="AW55" s="1">
        <f>AE55/AU55</f>
        <v>0</v>
      </c>
      <c r="AY55" s="5">
        <f>V55+AQ55</f>
        <v>61180.6</v>
      </c>
      <c r="AZ55" s="1">
        <f>V55/AY55</f>
        <v>1</v>
      </c>
      <c r="BA55" s="1">
        <f>AQ55/AY55</f>
        <v>0</v>
      </c>
    </row>
    <row r="56" spans="1:53" ht="12.75">
      <c r="A56" s="4">
        <v>1364</v>
      </c>
      <c r="B56" s="8">
        <v>12</v>
      </c>
      <c r="C56" s="3">
        <f>B56/12</f>
        <v>1</v>
      </c>
      <c r="D56" s="5">
        <f>E56/0.2447529</f>
        <v>4501.88741379571</v>
      </c>
      <c r="E56" s="5">
        <v>1101.85</v>
      </c>
      <c r="F56" s="5">
        <f>V56*1</f>
        <v>34350.65</v>
      </c>
      <c r="J56" s="5">
        <v>1101.85</v>
      </c>
      <c r="K56" s="5">
        <f>F56+I56</f>
        <v>34350.65</v>
      </c>
      <c r="T56" s="5">
        <f>U56/0.2447529</f>
        <v>4501.88741379571</v>
      </c>
      <c r="U56" s="5">
        <f>E56*1</f>
        <v>1101.85</v>
      </c>
      <c r="V56" s="5">
        <v>34350.65</v>
      </c>
      <c r="X56" s="5">
        <f>(Y56/0.2447529)*(24/23)</f>
        <v>2925.0001159110484</v>
      </c>
      <c r="Y56" s="5">
        <v>686.073</v>
      </c>
      <c r="Z56" s="5">
        <v>1901.25</v>
      </c>
      <c r="AD56" s="5">
        <f t="shared" si="9"/>
        <v>686.073</v>
      </c>
      <c r="AE56" s="5">
        <f t="shared" si="9"/>
        <v>1901.25</v>
      </c>
      <c r="AN56" s="5">
        <f>(AP56/0.2447529)*24/23</f>
        <v>2925.0001159110484</v>
      </c>
      <c r="AO56" s="5">
        <f t="shared" si="10"/>
        <v>2925.0001159110484</v>
      </c>
      <c r="AP56" s="5">
        <f t="shared" si="10"/>
        <v>686.073</v>
      </c>
      <c r="AQ56" s="5">
        <v>1901.25</v>
      </c>
      <c r="AS56" s="5">
        <f>Z56+AC56+AI56+AL56</f>
        <v>1901.25</v>
      </c>
      <c r="AU56" s="5">
        <f>K56+AE56</f>
        <v>36251.9</v>
      </c>
      <c r="AV56" s="1">
        <f>K56/AU56</f>
        <v>0.9475544730069321</v>
      </c>
      <c r="AW56" s="1">
        <f>AE56/AU56</f>
        <v>0.05244552699306795</v>
      </c>
      <c r="AY56" s="5">
        <f>V56+AQ56</f>
        <v>36251.9</v>
      </c>
      <c r="AZ56" s="1">
        <f>V56/AY56</f>
        <v>0.9475544730069321</v>
      </c>
      <c r="BA56" s="1">
        <f>AQ56/AY56</f>
        <v>0.05244552699306795</v>
      </c>
    </row>
    <row r="57" spans="1:53" ht="12.75">
      <c r="A57" s="4">
        <v>1365</v>
      </c>
      <c r="B57" s="8">
        <v>12</v>
      </c>
      <c r="C57" s="3">
        <f>B57/12</f>
        <v>1</v>
      </c>
      <c r="D57" s="5">
        <f>E57/0.2447529</f>
        <v>15323.364912121573</v>
      </c>
      <c r="E57" s="5">
        <v>3750.438</v>
      </c>
      <c r="F57" s="5">
        <f>V57*1</f>
        <v>115563.69</v>
      </c>
      <c r="J57" s="5">
        <v>3750.438</v>
      </c>
      <c r="K57" s="5">
        <f>F57+I57</f>
        <v>115563.69</v>
      </c>
      <c r="T57" s="5">
        <f>U57/0.2447529</f>
        <v>15323.364912121573</v>
      </c>
      <c r="U57" s="5">
        <f>E57*1</f>
        <v>3750.438</v>
      </c>
      <c r="V57" s="5">
        <v>115563.69</v>
      </c>
      <c r="X57" s="5">
        <f>(Y57/0.2447529)*(24/23)</f>
        <v>43683.47725044498</v>
      </c>
      <c r="Y57" s="5">
        <v>10246.172</v>
      </c>
      <c r="Z57" s="5">
        <v>31124.47</v>
      </c>
      <c r="AD57" s="5">
        <f t="shared" si="9"/>
        <v>10246.172</v>
      </c>
      <c r="AE57" s="5">
        <f t="shared" si="9"/>
        <v>31124.47</v>
      </c>
      <c r="AN57" s="5">
        <f>(AP57/0.2447529)*24/23</f>
        <v>43683.47725044498</v>
      </c>
      <c r="AO57" s="5">
        <f t="shared" si="10"/>
        <v>43683.47725044498</v>
      </c>
      <c r="AP57" s="5">
        <f t="shared" si="10"/>
        <v>10246.172</v>
      </c>
      <c r="AQ57" s="5">
        <v>31124.47</v>
      </c>
      <c r="AS57" s="5">
        <f>Z57+AC57+AI57+AL57</f>
        <v>31124.47</v>
      </c>
      <c r="AU57" s="5">
        <f>K57+AE57</f>
        <v>146688.16</v>
      </c>
      <c r="AV57" s="1">
        <f>K57/AU57</f>
        <v>0.7878187987360398</v>
      </c>
      <c r="AW57" s="1">
        <f>AE57/AU57</f>
        <v>0.21218120126396023</v>
      </c>
      <c r="AY57" s="5">
        <f>V57+AQ57</f>
        <v>146688.16</v>
      </c>
      <c r="AZ57" s="1">
        <f>V57/AY57</f>
        <v>0.7878187987360398</v>
      </c>
      <c r="BA57" s="1">
        <f>AQ57/AY57</f>
        <v>0.21218120126396023</v>
      </c>
    </row>
    <row r="59" spans="1:53" ht="12.75">
      <c r="A59" s="4" t="s">
        <v>11</v>
      </c>
      <c r="B59" s="8">
        <f>SUM(B53:B58)</f>
        <v>60</v>
      </c>
      <c r="C59" s="3">
        <f>B59/12</f>
        <v>5</v>
      </c>
      <c r="D59" s="5">
        <f>E59/0.2447529</f>
        <v>10745.087800798274</v>
      </c>
      <c r="E59" s="5">
        <f>SUM(E53:E58)/C59</f>
        <v>2629.8914</v>
      </c>
      <c r="F59" s="5">
        <f>SUM(F53:F58)/C59</f>
        <v>77350.494</v>
      </c>
      <c r="J59" s="5">
        <f>SUM(J53:J58)/C59</f>
        <v>2629.8914</v>
      </c>
      <c r="K59" s="5">
        <f>SUM(K53:K58)/C59</f>
        <v>77350.494</v>
      </c>
      <c r="T59" s="5">
        <f>U59/0.2447529</f>
        <v>10745.087800798274</v>
      </c>
      <c r="U59" s="5">
        <f>SUM(U53:U58)/C59</f>
        <v>2629.8914</v>
      </c>
      <c r="V59" s="5">
        <f>SUM(V53:V58)/C59</f>
        <v>77350.494</v>
      </c>
      <c r="X59" s="5">
        <f>(Y59/0.2447529)*(24/23)</f>
        <v>17020.177528828677</v>
      </c>
      <c r="Y59" s="5">
        <f>SUM(Y53:Y58)/C59</f>
        <v>3992.1654000000003</v>
      </c>
      <c r="Z59" s="5">
        <f>SUM(Z53:Z58)/C59</f>
        <v>11141.966</v>
      </c>
      <c r="AD59" s="5">
        <f>Y59+AB59</f>
        <v>3992.1654000000003</v>
      </c>
      <c r="AE59" s="5">
        <f>SUM(AE53:AE58)/C59</f>
        <v>11141.966</v>
      </c>
      <c r="AN59" s="5">
        <f>(AP59/0.2447529)*24/23</f>
        <v>17020.177528828677</v>
      </c>
      <c r="AO59" s="5">
        <f>X59+AA59+AG59+AJ59</f>
        <v>17020.177528828677</v>
      </c>
      <c r="AP59" s="5">
        <f>Y59+AB59+AH59+AK59</f>
        <v>3992.1654000000003</v>
      </c>
      <c r="AQ59" s="5">
        <f>SUM(AQ53:AQ58)/C59</f>
        <v>11141.966</v>
      </c>
      <c r="AS59" s="5">
        <f>SUM(AS53:AS58)/C59</f>
        <v>11141.966</v>
      </c>
      <c r="AU59" s="5">
        <f>SUM(AU53:AU58)/C59</f>
        <v>88492.46</v>
      </c>
      <c r="AV59" s="1">
        <f>K59/AU59</f>
        <v>0.8740913519637719</v>
      </c>
      <c r="AW59" s="1">
        <f>AE59/AU59</f>
        <v>0.12590864803622817</v>
      </c>
      <c r="AY59" s="5">
        <f>SUM(AY53:AY58)/C59</f>
        <v>88492.46</v>
      </c>
      <c r="AZ59" s="1">
        <f>V59/AY59</f>
        <v>0.8740913519637719</v>
      </c>
      <c r="BA59" s="1">
        <f>AQ59/AY59</f>
        <v>0.12590864803622817</v>
      </c>
    </row>
    <row r="61" spans="1:53" ht="12.75">
      <c r="A61" s="4">
        <v>1366</v>
      </c>
      <c r="B61" s="8">
        <v>12</v>
      </c>
      <c r="C61" s="3">
        <f>B61/12</f>
        <v>1</v>
      </c>
      <c r="D61" s="5">
        <f>E61/0.2447529</f>
        <v>10916.36912167333</v>
      </c>
      <c r="E61" s="5">
        <v>2671.813</v>
      </c>
      <c r="F61" s="5">
        <f>V61*1</f>
        <v>82327.59</v>
      </c>
      <c r="J61" s="5">
        <v>2671.813</v>
      </c>
      <c r="K61" s="5">
        <f>F61+I61</f>
        <v>82327.59</v>
      </c>
      <c r="T61" s="5">
        <f>U61/0.2447529</f>
        <v>10916.36912167333</v>
      </c>
      <c r="U61" s="5">
        <f>E61*1</f>
        <v>2671.813</v>
      </c>
      <c r="V61" s="5">
        <v>82327.59</v>
      </c>
      <c r="X61" s="5">
        <f>(Y61/0.2447529)*(24/23)</f>
        <v>76115.66355824322</v>
      </c>
      <c r="Y61" s="5">
        <v>17853.299</v>
      </c>
      <c r="Z61" s="5">
        <v>54232.42</v>
      </c>
      <c r="AD61" s="5">
        <f aca="true" t="shared" si="11" ref="AD61:AE65">Y61+AB61</f>
        <v>17853.299</v>
      </c>
      <c r="AE61" s="5">
        <f t="shared" si="11"/>
        <v>54232.42</v>
      </c>
      <c r="AN61" s="5">
        <f>(AP61/0.2447529)*24/23</f>
        <v>76115.66355824322</v>
      </c>
      <c r="AO61" s="5">
        <f aca="true" t="shared" si="12" ref="AO61:AP65">X61+AA61+AG61+AJ61</f>
        <v>76115.66355824322</v>
      </c>
      <c r="AP61" s="5">
        <f t="shared" si="12"/>
        <v>17853.299</v>
      </c>
      <c r="AQ61" s="5">
        <v>54232.42</v>
      </c>
      <c r="AS61" s="5">
        <f>Z61+AC61+AI61+AL61</f>
        <v>54232.42</v>
      </c>
      <c r="AU61" s="5">
        <f>K61+AE61</f>
        <v>136560.01</v>
      </c>
      <c r="AV61" s="1">
        <f>K61/AU61</f>
        <v>0.6028674866090006</v>
      </c>
      <c r="AW61" s="1">
        <f>AE61/AU61</f>
        <v>0.39713251339099925</v>
      </c>
      <c r="AY61" s="5">
        <f>V61+AQ61</f>
        <v>136560.01</v>
      </c>
      <c r="AZ61" s="1">
        <f>V61/AY61</f>
        <v>0.6028674866090006</v>
      </c>
      <c r="BA61" s="1">
        <f>AQ61/AY61</f>
        <v>0.39713251339099925</v>
      </c>
    </row>
    <row r="62" spans="1:53" ht="12.75">
      <c r="A62" s="4">
        <v>1367</v>
      </c>
      <c r="B62" s="8">
        <v>12</v>
      </c>
      <c r="C62" s="3">
        <f>B62/12</f>
        <v>1</v>
      </c>
      <c r="D62" s="5">
        <f>E62/0.2447529</f>
        <v>6012.533457213378</v>
      </c>
      <c r="E62" s="5">
        <v>1471.585</v>
      </c>
      <c r="F62" s="5">
        <f>V62*1</f>
        <v>45344.52</v>
      </c>
      <c r="J62" s="5">
        <v>1471.585</v>
      </c>
      <c r="K62" s="5">
        <f>F62+I62</f>
        <v>45344.52</v>
      </c>
      <c r="T62" s="5">
        <f>U62/0.2447529</f>
        <v>6012.533457213378</v>
      </c>
      <c r="U62" s="5">
        <f>E62*1</f>
        <v>1471.585</v>
      </c>
      <c r="V62" s="5">
        <v>45344.52</v>
      </c>
      <c r="X62" s="5">
        <f>(Y62/0.2447529)*(24/23)</f>
        <v>47476.875479398775</v>
      </c>
      <c r="Y62" s="5">
        <v>11135.932</v>
      </c>
      <c r="Z62" s="5">
        <v>33827.27</v>
      </c>
      <c r="AD62" s="5">
        <f t="shared" si="11"/>
        <v>11135.932</v>
      </c>
      <c r="AE62" s="5">
        <f t="shared" si="11"/>
        <v>33827.27</v>
      </c>
      <c r="AN62" s="5">
        <f>(AP62/0.2447529)*24/23</f>
        <v>47476.87547939878</v>
      </c>
      <c r="AO62" s="5">
        <f t="shared" si="12"/>
        <v>47476.875479398775</v>
      </c>
      <c r="AP62" s="5">
        <f t="shared" si="12"/>
        <v>11135.932</v>
      </c>
      <c r="AQ62" s="5">
        <v>33827.27</v>
      </c>
      <c r="AS62" s="5">
        <f>Z62+AC62+AI62+AL62</f>
        <v>33827.27</v>
      </c>
      <c r="AU62" s="5">
        <f>K62+AE62</f>
        <v>79171.79</v>
      </c>
      <c r="AV62" s="1">
        <f>K62/AU62</f>
        <v>0.5727358191598295</v>
      </c>
      <c r="AW62" s="1">
        <f>AE62/AU62</f>
        <v>0.4272641808401705</v>
      </c>
      <c r="AY62" s="5">
        <f>V62+AQ62</f>
        <v>79171.79</v>
      </c>
      <c r="AZ62" s="1">
        <f>V62/AY62</f>
        <v>0.5727358191598295</v>
      </c>
      <c r="BA62" s="1">
        <f>AQ62/AY62</f>
        <v>0.4272641808401705</v>
      </c>
    </row>
    <row r="63" spans="1:53" ht="12.75">
      <c r="A63" s="4">
        <v>1368</v>
      </c>
      <c r="B63" s="8">
        <v>12</v>
      </c>
      <c r="C63" s="3">
        <f>B63/12</f>
        <v>1</v>
      </c>
      <c r="D63" s="5">
        <f>E63/0.2447529</f>
        <v>9955.187456410118</v>
      </c>
      <c r="E63" s="5">
        <v>2436.561</v>
      </c>
      <c r="F63" s="5">
        <f>V63*1</f>
        <v>78865.95</v>
      </c>
      <c r="J63" s="5">
        <v>2436.561</v>
      </c>
      <c r="K63" s="5">
        <f>F63+I63</f>
        <v>78865.95</v>
      </c>
      <c r="T63" s="5">
        <f>U63/0.2447529</f>
        <v>9955.187456410118</v>
      </c>
      <c r="U63" s="5">
        <f>E63*1</f>
        <v>2436.561</v>
      </c>
      <c r="V63" s="5">
        <v>78865.95</v>
      </c>
      <c r="X63" s="5">
        <f>(Y63/0.2447529)*(24/23)</f>
        <v>18776.40460342194</v>
      </c>
      <c r="Y63" s="5">
        <v>4404.097</v>
      </c>
      <c r="Z63" s="5">
        <v>14083.27</v>
      </c>
      <c r="AD63" s="5">
        <f t="shared" si="11"/>
        <v>4404.097</v>
      </c>
      <c r="AE63" s="5">
        <f t="shared" si="11"/>
        <v>14083.27</v>
      </c>
      <c r="AN63" s="5">
        <f>(AP63/0.2447529)*24/23</f>
        <v>18776.40460342194</v>
      </c>
      <c r="AO63" s="5">
        <f t="shared" si="12"/>
        <v>18776.40460342194</v>
      </c>
      <c r="AP63" s="5">
        <f t="shared" si="12"/>
        <v>4404.097</v>
      </c>
      <c r="AQ63" s="5">
        <v>14083.27</v>
      </c>
      <c r="AS63" s="5">
        <f>Z63+AC63+AI63+AL63</f>
        <v>14083.27</v>
      </c>
      <c r="AU63" s="5">
        <f>K63+AE63</f>
        <v>92949.22</v>
      </c>
      <c r="AV63" s="1">
        <f>K63/AU63</f>
        <v>0.8484842583939919</v>
      </c>
      <c r="AW63" s="1">
        <f>AE63/AU63</f>
        <v>0.15151574160600811</v>
      </c>
      <c r="AY63" s="5">
        <f>V63+AQ63</f>
        <v>92949.22</v>
      </c>
      <c r="AZ63" s="1">
        <f>V63/AY63</f>
        <v>0.8484842583939919</v>
      </c>
      <c r="BA63" s="1">
        <f>AQ63/AY63</f>
        <v>0.15151574160600811</v>
      </c>
    </row>
    <row r="64" spans="1:53" ht="12.75">
      <c r="A64" s="4">
        <v>1369</v>
      </c>
      <c r="B64" s="8">
        <v>12</v>
      </c>
      <c r="C64" s="3">
        <f>B64/12</f>
        <v>1</v>
      </c>
      <c r="D64" s="5">
        <f>E64/0.2447529</f>
        <v>383.9014777761571</v>
      </c>
      <c r="E64" s="5">
        <v>93.961</v>
      </c>
      <c r="F64" s="5">
        <f>V64*1</f>
        <v>3088.02</v>
      </c>
      <c r="J64" s="5">
        <v>93.961</v>
      </c>
      <c r="K64" s="5">
        <f>F64+I64</f>
        <v>3088.02</v>
      </c>
      <c r="T64" s="5">
        <f>U64/0.2447529</f>
        <v>383.9014777761571</v>
      </c>
      <c r="U64" s="5">
        <f>E64*1</f>
        <v>93.961</v>
      </c>
      <c r="V64" s="5">
        <v>3088.02</v>
      </c>
      <c r="X64" s="5">
        <f>(Y64/0.2447529)*(24/23)</f>
        <v>10746.526305759277</v>
      </c>
      <c r="Y64" s="5">
        <v>2520.65</v>
      </c>
      <c r="Z64" s="5">
        <v>8624.25</v>
      </c>
      <c r="AD64" s="5">
        <f t="shared" si="11"/>
        <v>2520.65</v>
      </c>
      <c r="AE64" s="5">
        <f t="shared" si="11"/>
        <v>8624.25</v>
      </c>
      <c r="AN64" s="5">
        <f>(AP64/0.2447529)*24/23</f>
        <v>10746.526305759278</v>
      </c>
      <c r="AO64" s="5">
        <f t="shared" si="12"/>
        <v>10746.526305759277</v>
      </c>
      <c r="AP64" s="5">
        <f t="shared" si="12"/>
        <v>2520.65</v>
      </c>
      <c r="AQ64" s="5">
        <v>8624.25</v>
      </c>
      <c r="AS64" s="5">
        <f>Z64+AC64+AI64+AL64</f>
        <v>8624.25</v>
      </c>
      <c r="AU64" s="5">
        <f>K64+AE64</f>
        <v>11712.27</v>
      </c>
      <c r="AV64" s="1">
        <f>K64/AU64</f>
        <v>0.26365683168164666</v>
      </c>
      <c r="AW64" s="1">
        <f>AE64/AU64</f>
        <v>0.7363431683183533</v>
      </c>
      <c r="AY64" s="5">
        <f>V64+AQ64</f>
        <v>11712.27</v>
      </c>
      <c r="AZ64" s="1">
        <f>V64/AY64</f>
        <v>0.26365683168164666</v>
      </c>
      <c r="BA64" s="1">
        <f>AQ64/AY64</f>
        <v>0.7363431683183533</v>
      </c>
    </row>
    <row r="65" spans="1:53" ht="12.75">
      <c r="A65" s="4">
        <v>1370</v>
      </c>
      <c r="B65" s="8">
        <v>10.16</v>
      </c>
      <c r="C65" s="3">
        <f>B65/12</f>
        <v>0.8466666666666667</v>
      </c>
      <c r="D65" s="5">
        <f>E65/0.2447529</f>
        <v>5142.280234473217</v>
      </c>
      <c r="E65" s="5">
        <v>1258.588</v>
      </c>
      <c r="F65" s="5">
        <f>V65*1</f>
        <v>41376.57</v>
      </c>
      <c r="J65" s="5">
        <v>1258.588</v>
      </c>
      <c r="K65" s="5">
        <f>F65+I65</f>
        <v>41376.57</v>
      </c>
      <c r="T65" s="5">
        <f>U65/0.2447529</f>
        <v>5142.280234473217</v>
      </c>
      <c r="U65" s="5">
        <f>E65*1</f>
        <v>1258.588</v>
      </c>
      <c r="V65" s="5">
        <v>41376.57</v>
      </c>
      <c r="X65" s="5">
        <f>(Y65/0.2447529)*(24/23)</f>
        <v>60697.914544406434</v>
      </c>
      <c r="Y65" s="5">
        <v>14236.991</v>
      </c>
      <c r="Z65" s="5">
        <v>50581.59</v>
      </c>
      <c r="AD65" s="5">
        <f t="shared" si="11"/>
        <v>14236.991</v>
      </c>
      <c r="AE65" s="5">
        <f t="shared" si="11"/>
        <v>50581.59</v>
      </c>
      <c r="AN65" s="5">
        <f>(AP65/0.2447529)*24/23</f>
        <v>60697.91454440643</v>
      </c>
      <c r="AO65" s="5">
        <f t="shared" si="12"/>
        <v>60697.914544406434</v>
      </c>
      <c r="AP65" s="5">
        <f t="shared" si="12"/>
        <v>14236.991</v>
      </c>
      <c r="AQ65" s="5">
        <v>50581.59</v>
      </c>
      <c r="AS65" s="5">
        <f>Z65+AC65+AI65+AL65</f>
        <v>50581.59</v>
      </c>
      <c r="AU65" s="5">
        <f>K65+AE65</f>
        <v>91958.16</v>
      </c>
      <c r="AV65" s="1">
        <f>K65/AU65</f>
        <v>0.44994995550150196</v>
      </c>
      <c r="AW65" s="1">
        <f>AE65/AU65</f>
        <v>0.5500500444984979</v>
      </c>
      <c r="AY65" s="5">
        <f>V65+AQ65</f>
        <v>91958.16</v>
      </c>
      <c r="AZ65" s="1">
        <f>V65/AY65</f>
        <v>0.44994995550150196</v>
      </c>
      <c r="BA65" s="1">
        <f>AQ65/AY65</f>
        <v>0.5500500444984979</v>
      </c>
    </row>
    <row r="67" spans="1:53" ht="12.75">
      <c r="A67" s="4" t="s">
        <v>12</v>
      </c>
      <c r="B67" s="8">
        <f>SUM(B61:B66)</f>
        <v>58.16</v>
      </c>
      <c r="C67" s="3">
        <f>B67/12</f>
        <v>4.846666666666667</v>
      </c>
      <c r="D67" s="5">
        <f>E67/0.2447529</f>
        <v>6687.126220264003</v>
      </c>
      <c r="E67" s="5">
        <f>SUM(E61:E66)/C67</f>
        <v>1636.6935350756535</v>
      </c>
      <c r="F67" s="5">
        <f>SUM(F61:F66)/C67</f>
        <v>51788.71733149931</v>
      </c>
      <c r="J67" s="5">
        <f>SUM(J61:J66)/C67</f>
        <v>1636.6935350756535</v>
      </c>
      <c r="K67" s="5">
        <f>SUM(K61:K66)/C67</f>
        <v>51788.71733149931</v>
      </c>
      <c r="T67" s="5">
        <f>U67/0.2447529</f>
        <v>6687.126220264003</v>
      </c>
      <c r="U67" s="5">
        <f>SUM(U61:U66)/C67</f>
        <v>1636.6935350756535</v>
      </c>
      <c r="V67" s="5">
        <f>SUM(V61:V66)/C67</f>
        <v>51788.71733149931</v>
      </c>
      <c r="X67" s="5">
        <f>(Y67/0.2447529)*(24/23)</f>
        <v>44115.55388402262</v>
      </c>
      <c r="Y67" s="5">
        <f>SUM(Y61:Y66)/C67</f>
        <v>10347.517675378267</v>
      </c>
      <c r="Z67" s="5">
        <f>SUM(Z61:Z66)/C67</f>
        <v>33290.67400275103</v>
      </c>
      <c r="AD67" s="5">
        <f>Y67+AB67</f>
        <v>10347.517675378267</v>
      </c>
      <c r="AE67" s="5">
        <f>SUM(AE61:AE66)/C67</f>
        <v>33290.67400275103</v>
      </c>
      <c r="AN67" s="5">
        <f>(AP67/0.2447529)*24/23</f>
        <v>44115.55388402263</v>
      </c>
      <c r="AO67" s="5">
        <f>X67+AA67+AG67+AJ67</f>
        <v>44115.55388402262</v>
      </c>
      <c r="AP67" s="5">
        <f>Y67+AB67+AH67+AK67</f>
        <v>10347.517675378267</v>
      </c>
      <c r="AQ67" s="5">
        <f>SUM(AQ61:AQ66)/C67</f>
        <v>33290.67400275103</v>
      </c>
      <c r="AS67" s="5">
        <f>SUM(AS61:AS66)/C67</f>
        <v>33290.67400275103</v>
      </c>
      <c r="AU67" s="5">
        <f>SUM(AU61:AU66)/C67</f>
        <v>85079.39133425035</v>
      </c>
      <c r="AV67" s="1">
        <f>K67/AU67</f>
        <v>0.6087104822839837</v>
      </c>
      <c r="AW67" s="1">
        <f>AE67/AU67</f>
        <v>0.3912895177160162</v>
      </c>
      <c r="AY67" s="5">
        <f>SUM(AY61:AY66)/C67</f>
        <v>85079.39133425035</v>
      </c>
      <c r="AZ67" s="1">
        <f>V67/AY67</f>
        <v>0.6087104822839837</v>
      </c>
      <c r="BA67" s="1">
        <f>AQ67/AY67</f>
        <v>0.3912895177160162</v>
      </c>
    </row>
    <row r="69" spans="1:53" ht="12.75">
      <c r="A69" s="4">
        <v>1371</v>
      </c>
      <c r="B69" s="8" t="s">
        <v>86</v>
      </c>
      <c r="F69" s="5">
        <f>V69*1</f>
        <v>0</v>
      </c>
      <c r="K69" s="5">
        <f>F69+I69</f>
        <v>0</v>
      </c>
      <c r="T69" s="5">
        <f>U69/0.2447529</f>
        <v>0</v>
      </c>
      <c r="U69" s="5">
        <f>E69*1</f>
        <v>0</v>
      </c>
      <c r="V69" s="5">
        <v>0</v>
      </c>
      <c r="X69" s="5">
        <f>(Y69/0.2447529)*(24/23)</f>
        <v>0</v>
      </c>
      <c r="Z69" s="5">
        <v>0</v>
      </c>
      <c r="AD69" s="5">
        <f aca="true" t="shared" si="13" ref="AD69:AE73">Y69+AB69</f>
        <v>0</v>
      </c>
      <c r="AE69" s="5">
        <f t="shared" si="13"/>
        <v>0</v>
      </c>
      <c r="AN69" s="5">
        <f>(AP69/0.2447529)*24/23</f>
        <v>0</v>
      </c>
      <c r="AO69" s="5">
        <f aca="true" t="shared" si="14" ref="AO69:AP73">X69+AA69+AG69+AJ69</f>
        <v>0</v>
      </c>
      <c r="AP69" s="5">
        <f t="shared" si="14"/>
        <v>0</v>
      </c>
      <c r="AS69" s="5">
        <f>Z69+AC69+AI69+AL69</f>
        <v>0</v>
      </c>
      <c r="AU69" s="5">
        <f>K69+AE69</f>
        <v>0</v>
      </c>
      <c r="AV69" s="1">
        <v>0</v>
      </c>
      <c r="AW69" s="1">
        <v>0</v>
      </c>
      <c r="AY69" s="5">
        <f>V69+AQ69</f>
        <v>0</v>
      </c>
      <c r="AZ69" s="1">
        <v>0</v>
      </c>
      <c r="BA69" s="1">
        <v>0</v>
      </c>
    </row>
    <row r="70" spans="1:53" ht="12.75">
      <c r="A70" s="4">
        <v>1372</v>
      </c>
      <c r="B70" s="8" t="s">
        <v>86</v>
      </c>
      <c r="F70" s="5">
        <f>V70*1</f>
        <v>0</v>
      </c>
      <c r="K70" s="5">
        <f>F70+I70</f>
        <v>0</v>
      </c>
      <c r="T70" s="5">
        <f>U70/0.2447529</f>
        <v>0</v>
      </c>
      <c r="U70" s="5">
        <f>E70*1</f>
        <v>0</v>
      </c>
      <c r="V70" s="5">
        <v>0</v>
      </c>
      <c r="X70" s="5">
        <f>(Y70/0.2447529)*(24/23)</f>
        <v>0</v>
      </c>
      <c r="Z70" s="5">
        <v>0</v>
      </c>
      <c r="AD70" s="5">
        <f t="shared" si="13"/>
        <v>0</v>
      </c>
      <c r="AE70" s="5">
        <f t="shared" si="13"/>
        <v>0</v>
      </c>
      <c r="AN70" s="5">
        <f>(AP70/0.2447529)*24/23</f>
        <v>0</v>
      </c>
      <c r="AO70" s="5">
        <f t="shared" si="14"/>
        <v>0</v>
      </c>
      <c r="AP70" s="5">
        <f t="shared" si="14"/>
        <v>0</v>
      </c>
      <c r="AS70" s="5">
        <f>Z70+AC70+AI70+AL70</f>
        <v>0</v>
      </c>
      <c r="AU70" s="5">
        <f>K70+AE70</f>
        <v>0</v>
      </c>
      <c r="AV70" s="1">
        <v>0</v>
      </c>
      <c r="AW70" s="1">
        <v>0</v>
      </c>
      <c r="AY70" s="5">
        <f>V70+AQ70</f>
        <v>0</v>
      </c>
      <c r="AZ70" s="1">
        <v>0</v>
      </c>
      <c r="BA70" s="1">
        <v>0</v>
      </c>
    </row>
    <row r="71" spans="1:53" ht="12.75">
      <c r="A71" s="4">
        <v>1373</v>
      </c>
      <c r="B71" s="8">
        <v>3.4</v>
      </c>
      <c r="C71" s="3">
        <f>B71/12</f>
        <v>0.2833333333333333</v>
      </c>
      <c r="D71" s="5">
        <f>E71/0.2447529</f>
        <v>2274.424531844158</v>
      </c>
      <c r="E71" s="5">
        <v>556.672</v>
      </c>
      <c r="F71" s="5">
        <f>V71*1</f>
        <v>22205.49</v>
      </c>
      <c r="J71" s="5">
        <v>556.672</v>
      </c>
      <c r="K71" s="5">
        <f>F71+I71</f>
        <v>22205.49</v>
      </c>
      <c r="T71" s="5">
        <f>U71/0.2447529</f>
        <v>2274.424531844158</v>
      </c>
      <c r="U71" s="5">
        <f>E71*1</f>
        <v>556.672</v>
      </c>
      <c r="V71" s="5">
        <v>22205.49</v>
      </c>
      <c r="X71" s="5">
        <f>(Y71/0.2447529)*(24/23)</f>
        <v>5178.566698867732</v>
      </c>
      <c r="Y71" s="5">
        <v>1214.658</v>
      </c>
      <c r="Z71" s="5">
        <v>4541.21</v>
      </c>
      <c r="AD71" s="5">
        <f t="shared" si="13"/>
        <v>1214.658</v>
      </c>
      <c r="AE71" s="5">
        <f t="shared" si="13"/>
        <v>4541.21</v>
      </c>
      <c r="AN71" s="5">
        <f>(AP71/0.2447529)*24/23</f>
        <v>5178.566698867733</v>
      </c>
      <c r="AO71" s="5">
        <f t="shared" si="14"/>
        <v>5178.566698867732</v>
      </c>
      <c r="AP71" s="5">
        <f t="shared" si="14"/>
        <v>1214.658</v>
      </c>
      <c r="AQ71" s="5">
        <v>4541.21</v>
      </c>
      <c r="AS71" s="5">
        <f>Z71+AC71+AI71+AL71</f>
        <v>4541.21</v>
      </c>
      <c r="AU71" s="5">
        <f>K71+AE71</f>
        <v>26746.7</v>
      </c>
      <c r="AV71" s="1">
        <f>K71/AU71</f>
        <v>0.8302141946483118</v>
      </c>
      <c r="AW71" s="1">
        <f>AE71/AU71</f>
        <v>0.16978580535168825</v>
      </c>
      <c r="AY71" s="5">
        <f>V71+AQ71</f>
        <v>26746.7</v>
      </c>
      <c r="AZ71" s="1">
        <v>0</v>
      </c>
      <c r="BA71" s="1">
        <v>0</v>
      </c>
    </row>
    <row r="72" spans="1:53" ht="12.75">
      <c r="A72" s="4">
        <v>1374</v>
      </c>
      <c r="B72" s="8">
        <v>12</v>
      </c>
      <c r="C72" s="3">
        <f>B72/12</f>
        <v>1</v>
      </c>
      <c r="D72" s="5">
        <f>E72/0.2447529</f>
        <v>9239.849660616892</v>
      </c>
      <c r="E72" s="5">
        <v>2261.48</v>
      </c>
      <c r="F72" s="5">
        <f>V72*1</f>
        <v>90221.56</v>
      </c>
      <c r="J72" s="5">
        <v>2261.48</v>
      </c>
      <c r="K72" s="5">
        <f>F72+I72</f>
        <v>90221.56</v>
      </c>
      <c r="T72" s="5">
        <f>U72/0.2447529</f>
        <v>9239.849660616892</v>
      </c>
      <c r="U72" s="5">
        <f>E72*1</f>
        <v>2261.48</v>
      </c>
      <c r="V72" s="5">
        <v>90221.56</v>
      </c>
      <c r="X72" s="5">
        <f>(Y72/0.2447529)*(24/23)</f>
        <v>23949.561054186204</v>
      </c>
      <c r="Y72" s="5">
        <v>5617.486</v>
      </c>
      <c r="Z72" s="5">
        <v>21001.93</v>
      </c>
      <c r="AD72" s="5">
        <f t="shared" si="13"/>
        <v>5617.486</v>
      </c>
      <c r="AE72" s="5">
        <f t="shared" si="13"/>
        <v>21001.93</v>
      </c>
      <c r="AN72" s="5">
        <f>(AP72/0.2447529)*24/23</f>
        <v>23949.5610541862</v>
      </c>
      <c r="AO72" s="5">
        <f t="shared" si="14"/>
        <v>23949.561054186204</v>
      </c>
      <c r="AP72" s="5">
        <f t="shared" si="14"/>
        <v>5617.486</v>
      </c>
      <c r="AQ72" s="5">
        <v>21001.93</v>
      </c>
      <c r="AS72" s="5">
        <f>Z72+AC72+AI72+AL72</f>
        <v>21001.93</v>
      </c>
      <c r="AU72" s="5">
        <f>K72+AE72</f>
        <v>111223.48999999999</v>
      </c>
      <c r="AV72" s="1">
        <f>K72/AU72</f>
        <v>0.8111736108982015</v>
      </c>
      <c r="AW72" s="1">
        <f>AE72/AU72</f>
        <v>0.18882638910179858</v>
      </c>
      <c r="AY72" s="5">
        <f>V72+AQ72</f>
        <v>111223.48999999999</v>
      </c>
      <c r="AZ72" s="1">
        <f>V72/AY72</f>
        <v>0.8111736108982015</v>
      </c>
      <c r="BA72" s="1">
        <f>AQ72/AY72</f>
        <v>0.18882638910179858</v>
      </c>
    </row>
    <row r="73" spans="1:53" ht="12.75">
      <c r="A73" s="4">
        <v>1375</v>
      </c>
      <c r="B73" s="8">
        <v>12</v>
      </c>
      <c r="C73" s="3">
        <f>B73/12</f>
        <v>1</v>
      </c>
      <c r="D73" s="5">
        <f>E73/0.2447529</f>
        <v>5343.736478709752</v>
      </c>
      <c r="E73" s="5">
        <v>1307.895</v>
      </c>
      <c r="F73" s="5">
        <f>V73*1</f>
        <v>52179.34</v>
      </c>
      <c r="J73" s="5">
        <v>1307.895</v>
      </c>
      <c r="K73" s="5">
        <f>F73+I73</f>
        <v>52179.34</v>
      </c>
      <c r="T73" s="5">
        <f>U73/0.2447529</f>
        <v>5343.736478709752</v>
      </c>
      <c r="U73" s="5">
        <f>E73*1</f>
        <v>1307.895</v>
      </c>
      <c r="V73" s="5">
        <v>52179.34</v>
      </c>
      <c r="X73" s="5">
        <f>(Y73/0.2447529)*(24/23)</f>
        <v>18105.103235708873</v>
      </c>
      <c r="Y73" s="5">
        <v>4246.64</v>
      </c>
      <c r="Z73" s="5">
        <v>16032.59</v>
      </c>
      <c r="AD73" s="5">
        <f t="shared" si="13"/>
        <v>4246.64</v>
      </c>
      <c r="AE73" s="5">
        <f t="shared" si="13"/>
        <v>16032.59</v>
      </c>
      <c r="AN73" s="5">
        <f>(AP73/0.2447529)*24/23</f>
        <v>18105.103235708873</v>
      </c>
      <c r="AO73" s="5">
        <f t="shared" si="14"/>
        <v>18105.103235708873</v>
      </c>
      <c r="AP73" s="5">
        <f t="shared" si="14"/>
        <v>4246.64</v>
      </c>
      <c r="AQ73" s="5">
        <v>16032.59</v>
      </c>
      <c r="AS73" s="5">
        <f>Z73+AC73+AI73+AL73</f>
        <v>16032.59</v>
      </c>
      <c r="AU73" s="5">
        <f>K73+AE73</f>
        <v>68211.93</v>
      </c>
      <c r="AV73" s="1">
        <f>K73/AU73</f>
        <v>0.7649591501076132</v>
      </c>
      <c r="AW73" s="1">
        <f>AE73/AU73</f>
        <v>0.23504084989238688</v>
      </c>
      <c r="AY73" s="5">
        <f>V73+AQ73</f>
        <v>68211.93</v>
      </c>
      <c r="AZ73" s="1">
        <f>V73/AY73</f>
        <v>0.7649591501076132</v>
      </c>
      <c r="BA73" s="1">
        <f>AQ73/AY73</f>
        <v>0.23504084989238688</v>
      </c>
    </row>
    <row r="75" spans="1:53" ht="12.75">
      <c r="A75" s="4" t="s">
        <v>13</v>
      </c>
      <c r="B75" s="8">
        <f>SUM(B71:B74)</f>
        <v>27.4</v>
      </c>
      <c r="C75" s="3">
        <f>B75/12</f>
        <v>2.283333333333333</v>
      </c>
      <c r="D75" s="5">
        <f>E75/0.2447529</f>
        <v>7383.070366936119</v>
      </c>
      <c r="E75" s="5">
        <f>SUM(E69:E74)/C75</f>
        <v>1807.0278832116792</v>
      </c>
      <c r="F75" s="5">
        <f>SUM(F69:F74)/C75</f>
        <v>72090.3897810219</v>
      </c>
      <c r="J75" s="5">
        <f>SUM(J69:J74)/C75</f>
        <v>1807.0278832116792</v>
      </c>
      <c r="K75" s="5">
        <f>SUM(K69:K74)/C75</f>
        <v>72090.3897810219</v>
      </c>
      <c r="T75" s="5">
        <f>U75/0.2447529</f>
        <v>7383.070366936119</v>
      </c>
      <c r="U75" s="5">
        <f>SUM(U69:U74)/C75</f>
        <v>1807.0278832116792</v>
      </c>
      <c r="V75" s="5">
        <f>SUM(V69:V74)/C75</f>
        <v>72090.3897810219</v>
      </c>
      <c r="X75" s="5">
        <f>(Y75/0.2447529)*(24/23)</f>
        <v>20686.086564421665</v>
      </c>
      <c r="Y75" s="5">
        <f>SUM(Y69:Y74)/C75</f>
        <v>4852.022189781022</v>
      </c>
      <c r="Z75" s="5">
        <f>SUM(Z69:Z74)/C75</f>
        <v>18208.348905109488</v>
      </c>
      <c r="AD75" s="5">
        <f>Y75+AB75</f>
        <v>4852.022189781022</v>
      </c>
      <c r="AE75" s="5">
        <f>SUM(AE69:AE74)/C75</f>
        <v>18208.348905109488</v>
      </c>
      <c r="AN75" s="5">
        <f>(AP75/0.2447529)*24/23</f>
        <v>20686.086564421665</v>
      </c>
      <c r="AO75" s="5">
        <f>X75+AA75+AG75+AJ75</f>
        <v>20686.086564421665</v>
      </c>
      <c r="AP75" s="5">
        <f>Y75+AB75+AH75+AK75</f>
        <v>4852.022189781022</v>
      </c>
      <c r="AQ75" s="5">
        <f>SUM(AQ69:AQ74)/C75</f>
        <v>18208.348905109488</v>
      </c>
      <c r="AS75" s="5">
        <f>SUM(AS69:AS74)/C75</f>
        <v>18208.348905109488</v>
      </c>
      <c r="AU75" s="5">
        <f>SUM(AU69:AU74)/C75</f>
        <v>90298.73868613139</v>
      </c>
      <c r="AV75" s="1">
        <f>K75/AU75</f>
        <v>0.7983543383878292</v>
      </c>
      <c r="AW75" s="1">
        <f>AE75/AU75</f>
        <v>0.20164566161217082</v>
      </c>
      <c r="AY75" s="5">
        <f>SUM(AY69:AY74)/C75</f>
        <v>90298.73868613139</v>
      </c>
      <c r="AZ75" s="1">
        <f>V75/AY75</f>
        <v>0.7983543383878292</v>
      </c>
      <c r="BA75" s="1">
        <f>AQ75/AY75</f>
        <v>0.20164566161217082</v>
      </c>
    </row>
    <row r="77" spans="1:53" ht="12.75">
      <c r="A77" s="4">
        <v>1376</v>
      </c>
      <c r="B77" s="8">
        <v>12</v>
      </c>
      <c r="C77" s="3">
        <f>B77/12</f>
        <v>1</v>
      </c>
      <c r="D77" s="5">
        <f>E77/0.2447529</f>
        <v>2151.6762416298234</v>
      </c>
      <c r="E77" s="5">
        <v>526.629</v>
      </c>
      <c r="F77" s="5">
        <f>V77*1</f>
        <v>21010.22</v>
      </c>
      <c r="J77" s="5">
        <v>526.629</v>
      </c>
      <c r="K77" s="5">
        <f>F77+I77</f>
        <v>21010.22</v>
      </c>
      <c r="T77" s="5">
        <f>U77/0.2447529</f>
        <v>2151.6762416298234</v>
      </c>
      <c r="U77" s="5">
        <f>E77*1</f>
        <v>526.629</v>
      </c>
      <c r="V77" s="5">
        <v>21010.22</v>
      </c>
      <c r="X77" s="5">
        <f>(Y77/0.2447529)*(24/23)</f>
        <v>5247.130615337383</v>
      </c>
      <c r="Y77" s="5">
        <v>1230.74</v>
      </c>
      <c r="Z77" s="5">
        <v>4601.33</v>
      </c>
      <c r="AD77" s="5">
        <f aca="true" t="shared" si="15" ref="AD77:AE81">Y77+AB77</f>
        <v>1230.74</v>
      </c>
      <c r="AE77" s="5">
        <f t="shared" si="15"/>
        <v>4601.33</v>
      </c>
      <c r="AN77" s="5">
        <f>(AP77/0.2447529)*24/23</f>
        <v>5247.130615337383</v>
      </c>
      <c r="AO77" s="5">
        <f aca="true" t="shared" si="16" ref="AO77:AP81">X77+AA77+AG77+AJ77</f>
        <v>5247.130615337383</v>
      </c>
      <c r="AP77" s="5">
        <f t="shared" si="16"/>
        <v>1230.74</v>
      </c>
      <c r="AQ77" s="5">
        <v>4601.33</v>
      </c>
      <c r="AS77" s="5">
        <f>Z77+AC77+AI77+AL77</f>
        <v>4601.33</v>
      </c>
      <c r="AU77" s="5">
        <f>K77+AE77</f>
        <v>25611.550000000003</v>
      </c>
      <c r="AV77" s="1">
        <f>K77/AU77</f>
        <v>0.8203416036905224</v>
      </c>
      <c r="AW77" s="1">
        <f>AE77/AU77</f>
        <v>0.17965839630947752</v>
      </c>
      <c r="AY77" s="5">
        <f>V77+AQ77</f>
        <v>25611.550000000003</v>
      </c>
      <c r="AZ77" s="1">
        <f>V77/AY77</f>
        <v>0.8203416036905224</v>
      </c>
      <c r="BA77" s="1">
        <f>AQ77/AY77</f>
        <v>0.17965839630947752</v>
      </c>
    </row>
    <row r="78" spans="1:53" ht="12.75">
      <c r="A78" s="4">
        <v>1377</v>
      </c>
      <c r="B78" s="8">
        <v>8.9</v>
      </c>
      <c r="C78" s="3">
        <f>B78/12</f>
        <v>0.7416666666666667</v>
      </c>
      <c r="D78" s="5">
        <f>E78/0.2447529</f>
        <v>2027.522452236521</v>
      </c>
      <c r="E78" s="5">
        <v>496.242</v>
      </c>
      <c r="F78" s="5">
        <f>V78*1</f>
        <v>19797.91</v>
      </c>
      <c r="J78" s="5">
        <v>496.242</v>
      </c>
      <c r="K78" s="5">
        <f>F78+I78</f>
        <v>19797.91</v>
      </c>
      <c r="T78" s="5">
        <f>U78/0.2447529</f>
        <v>2027.522452236521</v>
      </c>
      <c r="U78" s="5">
        <f>E78*1</f>
        <v>496.242</v>
      </c>
      <c r="V78" s="5">
        <v>19797.91</v>
      </c>
      <c r="X78" s="5">
        <f>(Y78/0.2447529)*(24/23)</f>
        <v>2297.782251263284</v>
      </c>
      <c r="Y78" s="5">
        <v>538.956</v>
      </c>
      <c r="Z78" s="5">
        <v>2068.25</v>
      </c>
      <c r="AD78" s="5">
        <f t="shared" si="15"/>
        <v>538.956</v>
      </c>
      <c r="AE78" s="5">
        <f t="shared" si="15"/>
        <v>2068.25</v>
      </c>
      <c r="AN78" s="5">
        <f>(AP78/0.2447529)*24/23</f>
        <v>2297.782251263284</v>
      </c>
      <c r="AO78" s="5">
        <f t="shared" si="16"/>
        <v>2297.782251263284</v>
      </c>
      <c r="AP78" s="5">
        <f t="shared" si="16"/>
        <v>538.956</v>
      </c>
      <c r="AQ78" s="5">
        <v>2068.25</v>
      </c>
      <c r="AS78" s="5">
        <f>Z78+AC78+AI78+AL78</f>
        <v>2068.25</v>
      </c>
      <c r="AU78" s="5">
        <f>K78+AE78</f>
        <v>21866.16</v>
      </c>
      <c r="AV78" s="1">
        <f>K78/AU78</f>
        <v>0.9054132046962063</v>
      </c>
      <c r="AW78" s="1">
        <f>AE78/AU78</f>
        <v>0.09458679530379363</v>
      </c>
      <c r="AY78" s="5">
        <f>V78+AQ78</f>
        <v>21866.16</v>
      </c>
      <c r="AZ78" s="1">
        <f>V78/AY78</f>
        <v>0.9054132046962063</v>
      </c>
      <c r="BA78" s="1">
        <f>AQ78/AY78</f>
        <v>0.09458679530379363</v>
      </c>
    </row>
    <row r="79" spans="1:53" ht="12.75">
      <c r="A79" s="4">
        <v>1378</v>
      </c>
      <c r="B79" s="8" t="s">
        <v>70</v>
      </c>
      <c r="C79" s="3" t="e">
        <f>B79/12</f>
        <v>#VALUE!</v>
      </c>
      <c r="D79" s="5">
        <f>E79/0.2447529</f>
        <v>0</v>
      </c>
      <c r="F79" s="5">
        <f>V79*1</f>
        <v>0</v>
      </c>
      <c r="K79" s="5">
        <f>F79+I79</f>
        <v>0</v>
      </c>
      <c r="T79" s="5">
        <f>U79/0.2447529</f>
        <v>0</v>
      </c>
      <c r="U79" s="5">
        <f>E79*1</f>
        <v>0</v>
      </c>
      <c r="X79" s="5">
        <f>(Y79/0.2447529)*(24/23)</f>
        <v>0</v>
      </c>
      <c r="Z79" s="5">
        <v>0</v>
      </c>
      <c r="AD79" s="5">
        <f t="shared" si="15"/>
        <v>0</v>
      </c>
      <c r="AE79" s="5">
        <f t="shared" si="15"/>
        <v>0</v>
      </c>
      <c r="AN79" s="5">
        <f>(AP79/0.2447529)*24/23</f>
        <v>0</v>
      </c>
      <c r="AO79" s="5">
        <f t="shared" si="16"/>
        <v>0</v>
      </c>
      <c r="AP79" s="5">
        <f t="shared" si="16"/>
        <v>0</v>
      </c>
      <c r="AS79" s="5">
        <f>Z79+AC79+AI79+AL79</f>
        <v>0</v>
      </c>
      <c r="AU79" s="5">
        <f>K79+AE79</f>
        <v>0</v>
      </c>
      <c r="AV79" s="1">
        <v>0</v>
      </c>
      <c r="AW79" s="1">
        <v>0</v>
      </c>
      <c r="AY79" s="5">
        <f>V79+AQ79</f>
        <v>0</v>
      </c>
      <c r="AZ79" s="1">
        <v>0</v>
      </c>
      <c r="BA79" s="1">
        <v>0</v>
      </c>
    </row>
    <row r="80" spans="1:53" ht="12.75">
      <c r="A80" s="4">
        <v>1379</v>
      </c>
      <c r="B80" s="8" t="s">
        <v>70</v>
      </c>
      <c r="C80" s="3" t="e">
        <f>B80/12</f>
        <v>#VALUE!</v>
      </c>
      <c r="D80" s="5">
        <f>E80/0.2447529</f>
        <v>0</v>
      </c>
      <c r="F80" s="5">
        <f>V80*1</f>
        <v>0</v>
      </c>
      <c r="K80" s="5">
        <f>F80+I80</f>
        <v>0</v>
      </c>
      <c r="T80" s="5">
        <f>U80/0.2447529</f>
        <v>0</v>
      </c>
      <c r="U80" s="5">
        <f>E80*1</f>
        <v>0</v>
      </c>
      <c r="X80" s="5">
        <f>(Y80/0.2447529)*(24/23)</f>
        <v>0</v>
      </c>
      <c r="Z80" s="5">
        <v>0</v>
      </c>
      <c r="AD80" s="5">
        <f t="shared" si="15"/>
        <v>0</v>
      </c>
      <c r="AE80" s="5">
        <f t="shared" si="15"/>
        <v>0</v>
      </c>
      <c r="AN80" s="5">
        <f>(AP80/0.2447529)*24/23</f>
        <v>0</v>
      </c>
      <c r="AO80" s="5">
        <f t="shared" si="16"/>
        <v>0</v>
      </c>
      <c r="AP80" s="5">
        <f t="shared" si="16"/>
        <v>0</v>
      </c>
      <c r="AS80" s="5">
        <f>Z80+AC80+AI80+AL80</f>
        <v>0</v>
      </c>
      <c r="AU80" s="5">
        <f>K80+AE80</f>
        <v>0</v>
      </c>
      <c r="AV80" s="1">
        <v>0</v>
      </c>
      <c r="AW80" s="1">
        <v>0</v>
      </c>
      <c r="AY80" s="5">
        <f>V80+AQ80</f>
        <v>0</v>
      </c>
      <c r="AZ80" s="1">
        <v>0</v>
      </c>
      <c r="BA80" s="1">
        <v>0</v>
      </c>
    </row>
    <row r="81" spans="1:53" ht="12.75">
      <c r="A81" s="4">
        <v>1380</v>
      </c>
      <c r="B81" s="8">
        <v>8.03</v>
      </c>
      <c r="C81" s="3">
        <f>B81/12</f>
        <v>0.6691666666666666</v>
      </c>
      <c r="D81" s="5">
        <f>E81/0.2447529</f>
        <v>1156.787110591948</v>
      </c>
      <c r="E81" s="5">
        <v>283.127</v>
      </c>
      <c r="F81" s="5">
        <f>V81*1</f>
        <v>11967.23</v>
      </c>
      <c r="J81" s="5">
        <v>283.127</v>
      </c>
      <c r="K81" s="5">
        <f>F81+I81</f>
        <v>11967.23</v>
      </c>
      <c r="T81" s="5">
        <f>U81/0.2447529</f>
        <v>1156.787110591948</v>
      </c>
      <c r="U81" s="5">
        <f>E81*1</f>
        <v>283.127</v>
      </c>
      <c r="V81" s="5">
        <v>11967.23</v>
      </c>
      <c r="X81" s="5">
        <f>(Y81/0.2447529)*(24/23)</f>
        <v>11973.232914751448</v>
      </c>
      <c r="Y81" s="5">
        <v>2808.38</v>
      </c>
      <c r="Z81" s="5">
        <v>11574.13</v>
      </c>
      <c r="AD81" s="5">
        <f t="shared" si="15"/>
        <v>2808.38</v>
      </c>
      <c r="AE81" s="5">
        <f t="shared" si="15"/>
        <v>11574.13</v>
      </c>
      <c r="AN81" s="5">
        <f>(AP81/0.2447529)*24/23</f>
        <v>11973.232914751448</v>
      </c>
      <c r="AO81" s="5">
        <f t="shared" si="16"/>
        <v>11973.232914751448</v>
      </c>
      <c r="AP81" s="5">
        <f t="shared" si="16"/>
        <v>2808.38</v>
      </c>
      <c r="AQ81" s="5">
        <v>11574.13</v>
      </c>
      <c r="AS81" s="5">
        <f>Z81+AC81+AI81+AL81</f>
        <v>11574.13</v>
      </c>
      <c r="AU81" s="5">
        <f>K81+AE81</f>
        <v>23541.36</v>
      </c>
      <c r="AV81" s="1">
        <f>K81/AU81</f>
        <v>0.50834913530909</v>
      </c>
      <c r="AW81" s="1">
        <f>AE81/AU81</f>
        <v>0.4916508646909099</v>
      </c>
      <c r="AY81" s="5">
        <f>V81+AQ81</f>
        <v>23541.36</v>
      </c>
      <c r="AZ81" s="1">
        <v>0</v>
      </c>
      <c r="BA81" s="1">
        <v>0</v>
      </c>
    </row>
    <row r="82" ht="12.75">
      <c r="B82" s="3"/>
    </row>
    <row r="83" spans="1:53" ht="12.75">
      <c r="A83" s="4" t="s">
        <v>14</v>
      </c>
      <c r="B83" s="3">
        <f>SUM(B77:B82)</f>
        <v>28.93</v>
      </c>
      <c r="C83" s="3">
        <f>B83/12</f>
        <v>2.410833333333333</v>
      </c>
      <c r="D83" s="5">
        <f>E83/0.2447529</f>
        <v>2213.336662754909</v>
      </c>
      <c r="E83" s="5">
        <f>SUM(E77:E82)/C83</f>
        <v>541.720566885586</v>
      </c>
      <c r="F83" s="5">
        <f>SUM(F77:F82)/C83</f>
        <v>21890.920152091257</v>
      </c>
      <c r="J83" s="5">
        <f>SUM(J77:J82)/C83</f>
        <v>541.720566885586</v>
      </c>
      <c r="K83" s="5">
        <f>SUM(K77:K82)/C83</f>
        <v>21890.920152091257</v>
      </c>
      <c r="T83" s="5">
        <f>U83/0.2447529</f>
        <v>2213.336662754909</v>
      </c>
      <c r="U83" s="5">
        <f>SUM(U77:U82)/C83</f>
        <v>541.720566885586</v>
      </c>
      <c r="V83" s="5">
        <f>SUM(V77:V82)/C83</f>
        <v>21890.920152091257</v>
      </c>
      <c r="X83" s="5">
        <f>(Y83/0.2447529)*(24/23)</f>
        <v>8096.016224549788</v>
      </c>
      <c r="Y83" s="5">
        <f>SUM(Y77:Y82)/C83</f>
        <v>1898.9599723470446</v>
      </c>
      <c r="Z83" s="5">
        <f>SUM(Z77:Z82)/C83</f>
        <v>7567.387487037678</v>
      </c>
      <c r="AD83" s="5">
        <f>Y83+AB83</f>
        <v>1898.9599723470446</v>
      </c>
      <c r="AE83" s="5">
        <f>SUM(AE77:AE82)/C83</f>
        <v>7567.387487037678</v>
      </c>
      <c r="AN83" s="5">
        <f>(AP83/0.2447529)*24/23</f>
        <v>8096.016224549787</v>
      </c>
      <c r="AO83" s="5">
        <f>X83+AA83+AG83+AJ83</f>
        <v>8096.016224549788</v>
      </c>
      <c r="AP83" s="5">
        <f>Y83+AB83+AH83+AK83</f>
        <v>1898.9599723470446</v>
      </c>
      <c r="AQ83" s="5">
        <f>SUM(AQ77:AQ82)/C83</f>
        <v>7567.387487037678</v>
      </c>
      <c r="AS83" s="5">
        <f>SUM(AS77:AS82)/C83</f>
        <v>7567.387487037678</v>
      </c>
      <c r="AU83" s="5">
        <f>SUM(AU77:AU82)/C83</f>
        <v>29458.307639128936</v>
      </c>
      <c r="AV83" s="1">
        <f>K83/AU83</f>
        <v>0.7431153350783106</v>
      </c>
      <c r="AW83" s="1">
        <f>AE83/AU83</f>
        <v>0.2568846649216893</v>
      </c>
      <c r="AY83" s="5">
        <f>SUM(AY77:AY82)/C83</f>
        <v>29458.307639128936</v>
      </c>
      <c r="AZ83" s="1">
        <f>V83/AY83</f>
        <v>0.7431153350783106</v>
      </c>
      <c r="BA83" s="1">
        <f>AQ83/AY83</f>
        <v>0.2568846649216893</v>
      </c>
    </row>
    <row r="84" ht="12.75">
      <c r="B84" s="3"/>
    </row>
    <row r="85" spans="1:53" ht="12.75">
      <c r="A85" s="4">
        <v>1381</v>
      </c>
      <c r="B85" s="3">
        <v>12</v>
      </c>
      <c r="C85" s="3">
        <f>B85/12</f>
        <v>1</v>
      </c>
      <c r="D85" s="5">
        <f>E85/0.2447529</f>
        <v>1950.4651425989232</v>
      </c>
      <c r="E85" s="5">
        <v>477.382</v>
      </c>
      <c r="F85" s="5">
        <f>V85*1</f>
        <v>20335.7</v>
      </c>
      <c r="J85" s="5">
        <v>477.382</v>
      </c>
      <c r="K85" s="5">
        <f>F85+I85</f>
        <v>20335.7</v>
      </c>
      <c r="T85" s="5">
        <f>U85/0.2447529</f>
        <v>1950.4651425989232</v>
      </c>
      <c r="U85" s="5">
        <f>E85*1</f>
        <v>477.382</v>
      </c>
      <c r="V85" s="5">
        <v>20335.7</v>
      </c>
      <c r="X85" s="5">
        <f>(Y85/0.2447529)*(24/23)</f>
        <v>13098.811797176022</v>
      </c>
      <c r="Y85" s="5">
        <v>3072.39</v>
      </c>
      <c r="Z85" s="5">
        <v>12662.17</v>
      </c>
      <c r="AD85" s="5">
        <f aca="true" t="shared" si="17" ref="AD85:AE89">Y85+AB85</f>
        <v>3072.39</v>
      </c>
      <c r="AE85" s="5">
        <f t="shared" si="17"/>
        <v>12662.17</v>
      </c>
      <c r="AN85" s="5">
        <f>(AP85/0.2447529)*24/23</f>
        <v>13098.811797176022</v>
      </c>
      <c r="AO85" s="5">
        <f aca="true" t="shared" si="18" ref="AO85:AP89">X85+AA85+AG85+AJ85</f>
        <v>13098.811797176022</v>
      </c>
      <c r="AP85" s="5">
        <f t="shared" si="18"/>
        <v>3072.39</v>
      </c>
      <c r="AQ85" s="5">
        <v>12662.17</v>
      </c>
      <c r="AS85" s="5">
        <f>Z85+AC85+AI85+AL85</f>
        <v>12662.17</v>
      </c>
      <c r="AU85" s="5">
        <f>K85+AE85</f>
        <v>32997.87</v>
      </c>
      <c r="AV85" s="1">
        <f>K85/AU85</f>
        <v>0.6162731109614045</v>
      </c>
      <c r="AW85" s="1">
        <f>AE85/AU85</f>
        <v>0.3837268890385955</v>
      </c>
      <c r="AY85" s="5">
        <f>V85+AQ85</f>
        <v>32997.87</v>
      </c>
      <c r="AZ85" s="1">
        <f>V85/AY85</f>
        <v>0.6162731109614045</v>
      </c>
      <c r="BA85" s="1">
        <f>AQ85/AY85</f>
        <v>0.3837268890385955</v>
      </c>
    </row>
    <row r="86" spans="1:53" ht="12.75">
      <c r="A86" s="4">
        <v>1382</v>
      </c>
      <c r="B86" s="3">
        <v>12</v>
      </c>
      <c r="C86" s="3">
        <f>B86/12</f>
        <v>1</v>
      </c>
      <c r="D86" s="5">
        <f>E86/0.2447529</f>
        <v>1798.1278260645736</v>
      </c>
      <c r="E86" s="5">
        <v>440.097</v>
      </c>
      <c r="F86" s="5">
        <f>V86*1</f>
        <v>18747.43</v>
      </c>
      <c r="J86" s="5">
        <v>440.097</v>
      </c>
      <c r="K86" s="5">
        <f>F86+I86</f>
        <v>18747.43</v>
      </c>
      <c r="T86" s="5">
        <f>U86/0.2447529</f>
        <v>1798.1278260645736</v>
      </c>
      <c r="U86" s="5">
        <f>E86*1</f>
        <v>440.097</v>
      </c>
      <c r="V86" s="5">
        <v>18747.43</v>
      </c>
      <c r="X86" s="5">
        <f>(Y86/0.2447529)*(24/23)</f>
        <v>15175.639345357848</v>
      </c>
      <c r="Y86" s="5">
        <v>3559.52</v>
      </c>
      <c r="Z86" s="5">
        <v>14669.78</v>
      </c>
      <c r="AD86" s="5">
        <f t="shared" si="17"/>
        <v>3559.52</v>
      </c>
      <c r="AE86" s="5">
        <f t="shared" si="17"/>
        <v>14669.78</v>
      </c>
      <c r="AN86" s="5">
        <f>(AP86/0.2447529)*24/23</f>
        <v>15175.639345357848</v>
      </c>
      <c r="AO86" s="5">
        <f t="shared" si="18"/>
        <v>15175.639345357848</v>
      </c>
      <c r="AP86" s="5">
        <f t="shared" si="18"/>
        <v>3559.52</v>
      </c>
      <c r="AQ86" s="5">
        <v>14669.78</v>
      </c>
      <c r="AS86" s="5">
        <f>Z86+AC86+AI86+AL86</f>
        <v>14669.78</v>
      </c>
      <c r="AU86" s="5">
        <f>K86+AE86</f>
        <v>33417.21</v>
      </c>
      <c r="AV86" s="1">
        <f>K86/AU86</f>
        <v>0.5610112274483717</v>
      </c>
      <c r="AW86" s="1">
        <f>AE86/AU86</f>
        <v>0.4389887725516284</v>
      </c>
      <c r="AY86" s="5">
        <f>V86+AQ86</f>
        <v>33417.21</v>
      </c>
      <c r="AZ86" s="1">
        <f>V86/AY86</f>
        <v>0.5610112274483717</v>
      </c>
      <c r="BA86" s="1">
        <f>AQ86/AY86</f>
        <v>0.4389887725516284</v>
      </c>
    </row>
    <row r="87" spans="1:53" ht="12.75">
      <c r="A87" s="4">
        <v>1383</v>
      </c>
      <c r="B87" s="3">
        <v>12</v>
      </c>
      <c r="C87" s="3">
        <f>B87/12</f>
        <v>1</v>
      </c>
      <c r="D87" s="5">
        <f>E87/0.2447529</f>
        <v>1797.0124153789395</v>
      </c>
      <c r="E87" s="5">
        <v>439.824</v>
      </c>
      <c r="F87" s="5">
        <f>V87*1</f>
        <v>18959.97</v>
      </c>
      <c r="J87" s="5">
        <v>439.824</v>
      </c>
      <c r="K87" s="5">
        <f>F87+I87</f>
        <v>18959.97</v>
      </c>
      <c r="T87" s="5">
        <f>U87/0.2447529</f>
        <v>1797.0124153789395</v>
      </c>
      <c r="U87" s="5">
        <f>E87*1</f>
        <v>439.824</v>
      </c>
      <c r="V87" s="5">
        <v>18959.97</v>
      </c>
      <c r="X87" s="5">
        <f>(Y87/0.2447529)*(24/23)</f>
        <v>16547.07968375629</v>
      </c>
      <c r="Y87" s="5">
        <v>3881.198</v>
      </c>
      <c r="Z87" s="5">
        <v>16026.5</v>
      </c>
      <c r="AD87" s="5">
        <f t="shared" si="17"/>
        <v>3881.198</v>
      </c>
      <c r="AE87" s="5">
        <f t="shared" si="17"/>
        <v>16026.5</v>
      </c>
      <c r="AN87" s="5">
        <f>(AP87/0.2447529)*24/23</f>
        <v>16547.07968375629</v>
      </c>
      <c r="AO87" s="5">
        <f t="shared" si="18"/>
        <v>16547.07968375629</v>
      </c>
      <c r="AP87" s="5">
        <f t="shared" si="18"/>
        <v>3881.198</v>
      </c>
      <c r="AQ87" s="5">
        <v>16026.5</v>
      </c>
      <c r="AS87" s="5">
        <f>Z87+AC87+AI87+AL87</f>
        <v>16026.5</v>
      </c>
      <c r="AU87" s="5">
        <f>K87+AE87</f>
        <v>34986.47</v>
      </c>
      <c r="AV87" s="1">
        <f>K87/AU87</f>
        <v>0.5419229204889776</v>
      </c>
      <c r="AW87" s="1">
        <f>AE87/AU87</f>
        <v>0.4580770795110224</v>
      </c>
      <c r="AY87" s="5">
        <f>V87+AQ87</f>
        <v>34986.47</v>
      </c>
      <c r="AZ87" s="1">
        <f>V87/AY87</f>
        <v>0.5419229204889776</v>
      </c>
      <c r="BA87" s="1">
        <f>AQ87/AY87</f>
        <v>0.4580770795110224</v>
      </c>
    </row>
    <row r="88" spans="1:53" ht="12.75">
      <c r="A88" s="4">
        <v>1384</v>
      </c>
      <c r="B88" s="3">
        <v>12</v>
      </c>
      <c r="C88" s="3">
        <f>B88/12</f>
        <v>1</v>
      </c>
      <c r="D88" s="5">
        <f>E88/0.2447529</f>
        <v>4466.8643354174765</v>
      </c>
      <c r="E88" s="5">
        <v>1093.278</v>
      </c>
      <c r="F88" s="5">
        <f>V88*1</f>
        <v>49694.93</v>
      </c>
      <c r="J88" s="5">
        <v>1093.278</v>
      </c>
      <c r="K88" s="5">
        <f>F88+I88</f>
        <v>49694.93</v>
      </c>
      <c r="T88" s="5">
        <f>U88/0.2447529</f>
        <v>4466.8643354174765</v>
      </c>
      <c r="U88" s="5">
        <f>E88*1</f>
        <v>1093.278</v>
      </c>
      <c r="V88" s="5">
        <v>49694.93</v>
      </c>
      <c r="X88" s="5">
        <f>(Y88/0.2447529)*(24/23)</f>
        <v>7776.577217622168</v>
      </c>
      <c r="Y88" s="5">
        <v>1824.034</v>
      </c>
      <c r="Z88" s="5">
        <v>7771.26</v>
      </c>
      <c r="AD88" s="5">
        <f t="shared" si="17"/>
        <v>1824.034</v>
      </c>
      <c r="AE88" s="5">
        <f t="shared" si="17"/>
        <v>7771.26</v>
      </c>
      <c r="AN88" s="5">
        <f>(AP88/0.2447529)*24/23</f>
        <v>7776.577217622168</v>
      </c>
      <c r="AO88" s="5">
        <f t="shared" si="18"/>
        <v>7776.577217622168</v>
      </c>
      <c r="AP88" s="5">
        <f t="shared" si="18"/>
        <v>1824.034</v>
      </c>
      <c r="AQ88" s="5">
        <v>7771.26</v>
      </c>
      <c r="AS88" s="5">
        <f>Z88+AC88+AI88+AL88</f>
        <v>7771.26</v>
      </c>
      <c r="AU88" s="5">
        <f>K88+AE88</f>
        <v>57466.19</v>
      </c>
      <c r="AV88" s="1">
        <f>K88/AU88</f>
        <v>0.8647681358377857</v>
      </c>
      <c r="AW88" s="1">
        <f>AE88/AU88</f>
        <v>0.13523186416221433</v>
      </c>
      <c r="AY88" s="5">
        <f>V88+AQ88</f>
        <v>57466.19</v>
      </c>
      <c r="AZ88" s="1">
        <f>V88/AY88</f>
        <v>0.8647681358377857</v>
      </c>
      <c r="BA88" s="1">
        <f>AQ88/AY88</f>
        <v>0.13523186416221433</v>
      </c>
    </row>
    <row r="89" spans="1:53" ht="12.75">
      <c r="A89" s="4">
        <v>1385</v>
      </c>
      <c r="B89" s="3">
        <v>12</v>
      </c>
      <c r="C89" s="3">
        <f>B89/12</f>
        <v>1</v>
      </c>
      <c r="D89" s="5">
        <f>E89/0.2447529</f>
        <v>810.8790539356224</v>
      </c>
      <c r="E89" s="5">
        <v>198.465</v>
      </c>
      <c r="F89" s="5">
        <f>V89*1</f>
        <v>6970.12</v>
      </c>
      <c r="J89" s="5">
        <v>198.465</v>
      </c>
      <c r="K89" s="5">
        <f>F89+I89</f>
        <v>6970.12</v>
      </c>
      <c r="T89" s="5">
        <f>U89/0.2447529</f>
        <v>810.8790539356224</v>
      </c>
      <c r="U89" s="5">
        <f>E89*1</f>
        <v>198.465</v>
      </c>
      <c r="V89" s="5">
        <v>6970.12</v>
      </c>
      <c r="X89" s="5">
        <f>(Y89/0.2447529)*(24/23)</f>
        <v>7449.323289982957</v>
      </c>
      <c r="Y89" s="5">
        <v>1747.275</v>
      </c>
      <c r="Z89" s="5">
        <v>6207.77</v>
      </c>
      <c r="AD89" s="5">
        <f t="shared" si="17"/>
        <v>1747.275</v>
      </c>
      <c r="AE89" s="5">
        <f t="shared" si="17"/>
        <v>6207.77</v>
      </c>
      <c r="AN89" s="5">
        <f>(AP89/0.2447529)*24/23</f>
        <v>7449.323289982957</v>
      </c>
      <c r="AO89" s="5">
        <f t="shared" si="18"/>
        <v>7449.323289982957</v>
      </c>
      <c r="AP89" s="5">
        <f t="shared" si="18"/>
        <v>1747.275</v>
      </c>
      <c r="AQ89" s="5">
        <v>6207.77</v>
      </c>
      <c r="AS89" s="5">
        <f>Z89+AC89+AI89+AL89</f>
        <v>6207.77</v>
      </c>
      <c r="AU89" s="5">
        <f>K89+AE89</f>
        <v>13177.89</v>
      </c>
      <c r="AV89" s="1">
        <f>K89/AU89</f>
        <v>0.5289253438904103</v>
      </c>
      <c r="AW89" s="1">
        <f>AE89/AU89</f>
        <v>0.47107465610958965</v>
      </c>
      <c r="AY89" s="5">
        <f>V89+AQ89</f>
        <v>13177.89</v>
      </c>
      <c r="AZ89" s="1">
        <f>V89/AY89</f>
        <v>0.5289253438904103</v>
      </c>
      <c r="BA89" s="1">
        <f>AQ89/AY89</f>
        <v>0.47107465610958965</v>
      </c>
    </row>
    <row r="90" ht="12.75">
      <c r="B90" s="3"/>
    </row>
    <row r="91" spans="1:53" ht="12.75">
      <c r="A91" s="4" t="s">
        <v>15</v>
      </c>
      <c r="B91" s="3">
        <f>SUM(B85:B90)</f>
        <v>60</v>
      </c>
      <c r="C91" s="3">
        <f>B91/12</f>
        <v>5</v>
      </c>
      <c r="D91" s="5">
        <f>E91/0.2447529</f>
        <v>2164.669754679107</v>
      </c>
      <c r="E91" s="5">
        <f>SUM(E85:E90)/C91</f>
        <v>529.8092</v>
      </c>
      <c r="F91" s="5">
        <f>SUM(F85:F90)/C91</f>
        <v>22941.629999999997</v>
      </c>
      <c r="J91" s="5">
        <f>SUM(J85:J90)/C91</f>
        <v>529.8092</v>
      </c>
      <c r="K91" s="5">
        <f>SUM(K85:K90)/C91</f>
        <v>22941.629999999997</v>
      </c>
      <c r="T91" s="5">
        <f>U91/0.2447529</f>
        <v>2164.669754679107</v>
      </c>
      <c r="U91" s="5">
        <f>SUM(U85:U90)/C91</f>
        <v>529.8092</v>
      </c>
      <c r="V91" s="5">
        <f>SUM(V85:V90)/C91</f>
        <v>22941.629999999997</v>
      </c>
      <c r="X91" s="5">
        <f>(Y91/0.2447529)*(24/23)</f>
        <v>12009.486266779055</v>
      </c>
      <c r="Y91" s="5">
        <f>SUM(Y85:Y90)/C91</f>
        <v>2816.8833999999997</v>
      </c>
      <c r="Z91" s="5">
        <f>SUM(Z85:Z90)/C91</f>
        <v>11467.496</v>
      </c>
      <c r="AD91" s="5">
        <f>Y91+AB91</f>
        <v>2816.8833999999997</v>
      </c>
      <c r="AE91" s="5">
        <f>SUM(AE85:AE90)/C91</f>
        <v>11467.496</v>
      </c>
      <c r="AN91" s="5">
        <f>(AP91/0.2447529)*24/23</f>
        <v>12009.486266779055</v>
      </c>
      <c r="AO91" s="5">
        <f>X91+AA91+AG91+AJ91</f>
        <v>12009.486266779055</v>
      </c>
      <c r="AP91" s="5">
        <f>Y91+AB91+AH91+AK91</f>
        <v>2816.8833999999997</v>
      </c>
      <c r="AQ91" s="5">
        <f>SUM(AQ85:AQ90)/C91</f>
        <v>11467.496</v>
      </c>
      <c r="AS91" s="5">
        <f>SUM(AS85:AS90)/C91</f>
        <v>11467.496</v>
      </c>
      <c r="AU91" s="5">
        <f>SUM(AU85:AU90)/C91</f>
        <v>34409.126000000004</v>
      </c>
      <c r="AV91" s="1">
        <f>K91/AU91</f>
        <v>0.6667309713126685</v>
      </c>
      <c r="AW91" s="1">
        <f>AE91/AU91</f>
        <v>0.3332690286873313</v>
      </c>
      <c r="AY91" s="5">
        <f>SUM(AY85:AY90)/C91</f>
        <v>34409.126000000004</v>
      </c>
      <c r="AZ91" s="1">
        <f>V91/AY91</f>
        <v>0.6667309713126685</v>
      </c>
      <c r="BA91" s="1">
        <f>AQ91/AY91</f>
        <v>0.3332690286873313</v>
      </c>
    </row>
    <row r="92" ht="12.75">
      <c r="B92" s="3"/>
    </row>
    <row r="93" spans="1:53" ht="12.75">
      <c r="A93" s="4">
        <v>1386</v>
      </c>
      <c r="B93" s="8">
        <v>7.06</v>
      </c>
      <c r="C93" s="3">
        <f>B93/12</f>
        <v>0.5883333333333333</v>
      </c>
      <c r="D93" s="5">
        <f>E93/0.2447529</f>
        <v>89.87431813882492</v>
      </c>
      <c r="E93" s="5">
        <v>21.997</v>
      </c>
      <c r="F93" s="5">
        <f>V93*1</f>
        <v>772.52</v>
      </c>
      <c r="J93" s="5">
        <v>21.997</v>
      </c>
      <c r="K93" s="5">
        <f>F93+I93</f>
        <v>772.52</v>
      </c>
      <c r="T93" s="5">
        <f>U93/0.2447529</f>
        <v>89.87431813882492</v>
      </c>
      <c r="U93" s="5">
        <f>E93*1</f>
        <v>21.997</v>
      </c>
      <c r="V93" s="5">
        <v>772.52</v>
      </c>
      <c r="X93" s="5">
        <f>(Y93/0.2447529)*(24/23)</f>
        <v>1322.2535516610747</v>
      </c>
      <c r="Y93" s="5">
        <v>310.141</v>
      </c>
      <c r="Z93" s="5">
        <v>1101.88</v>
      </c>
      <c r="AD93" s="5">
        <f aca="true" t="shared" si="19" ref="AD93:AE97">Y93+AB93</f>
        <v>310.141</v>
      </c>
      <c r="AE93" s="5">
        <f t="shared" si="19"/>
        <v>1101.88</v>
      </c>
      <c r="AN93" s="5">
        <f>(AP93/0.2447529)*24/23</f>
        <v>1322.2535516610747</v>
      </c>
      <c r="AO93" s="5">
        <f aca="true" t="shared" si="20" ref="AO93:AP97">X93+AA93+AG93+AJ93</f>
        <v>1322.2535516610747</v>
      </c>
      <c r="AP93" s="5">
        <f t="shared" si="20"/>
        <v>310.141</v>
      </c>
      <c r="AQ93" s="5">
        <v>1101.88</v>
      </c>
      <c r="AS93" s="5">
        <f>Z93+AC93+AI93+AL93</f>
        <v>1101.88</v>
      </c>
      <c r="AU93" s="5">
        <f>K93+AE93</f>
        <v>1874.4</v>
      </c>
      <c r="AV93" s="1">
        <f>K93/AU93</f>
        <v>0.4121425522833973</v>
      </c>
      <c r="AW93" s="1">
        <f>AE93/AU93</f>
        <v>0.5878574477166026</v>
      </c>
      <c r="AY93" s="5">
        <f>V93+AQ93</f>
        <v>1874.4</v>
      </c>
      <c r="AZ93" s="1">
        <f>V93/AY93</f>
        <v>0.4121425522833973</v>
      </c>
      <c r="BA93" s="1">
        <f>AQ93/AY93</f>
        <v>0.5878574477166026</v>
      </c>
    </row>
    <row r="94" spans="1:53" ht="12.75">
      <c r="A94" s="4">
        <v>1387</v>
      </c>
      <c r="B94" s="8">
        <v>12</v>
      </c>
      <c r="C94" s="3">
        <v>1</v>
      </c>
      <c r="D94" s="5">
        <f>E94/0.2447529</f>
        <v>40.85753427232119</v>
      </c>
      <c r="E94" s="5">
        <v>10</v>
      </c>
      <c r="F94" s="5">
        <f>E94/E93*F93</f>
        <v>351.19334454698367</v>
      </c>
      <c r="J94" s="5">
        <v>10</v>
      </c>
      <c r="K94" s="5">
        <f>F94+I94</f>
        <v>351.19334454698367</v>
      </c>
      <c r="T94" s="5">
        <f>U94/0.2447529</f>
        <v>40.85753427232119</v>
      </c>
      <c r="U94" s="5">
        <f>E94*1</f>
        <v>10</v>
      </c>
      <c r="V94" s="5">
        <v>351.19334454698367</v>
      </c>
      <c r="X94" s="5">
        <f>(Y94/0.2447529)*(24/23)</f>
        <v>639.5092320885055</v>
      </c>
      <c r="Y94" s="5">
        <v>150</v>
      </c>
      <c r="Z94" s="5">
        <f>Y94/Y93*Z93</f>
        <v>532.9253468583645</v>
      </c>
      <c r="AD94" s="5">
        <f t="shared" si="19"/>
        <v>150</v>
      </c>
      <c r="AE94" s="5">
        <f t="shared" si="19"/>
        <v>532.9253468583645</v>
      </c>
      <c r="AN94" s="5">
        <f>(AP94/0.2447529)*24/23</f>
        <v>639.5092320885055</v>
      </c>
      <c r="AO94" s="5">
        <f t="shared" si="20"/>
        <v>639.5092320885055</v>
      </c>
      <c r="AP94" s="5">
        <f t="shared" si="20"/>
        <v>150</v>
      </c>
      <c r="AQ94" s="5">
        <v>532.9253468583645</v>
      </c>
      <c r="AS94" s="5">
        <f>Z94+AC94+AI94+AL94</f>
        <v>532.9253468583645</v>
      </c>
      <c r="AU94" s="5">
        <f>K94+AE94</f>
        <v>884.1186914053482</v>
      </c>
      <c r="AV94" s="1">
        <f>K94/AU94</f>
        <v>0.3972242052577187</v>
      </c>
      <c r="AW94" s="1">
        <f>AE94/AU94</f>
        <v>0.6027757947422813</v>
      </c>
      <c r="AY94" s="5">
        <v>884.1186914053482</v>
      </c>
      <c r="AZ94" s="1">
        <f>V94/AY94</f>
        <v>0.3972242052577187</v>
      </c>
      <c r="BA94" s="1">
        <f>AQ94/AY94</f>
        <v>0.6027757947422813</v>
      </c>
    </row>
    <row r="95" spans="1:53" ht="12.75">
      <c r="A95" s="4">
        <v>1388</v>
      </c>
      <c r="B95" s="8">
        <v>12</v>
      </c>
      <c r="C95" s="3">
        <v>1</v>
      </c>
      <c r="D95" s="5">
        <f>E95/0.2447529</f>
        <v>40.85753427232119</v>
      </c>
      <c r="E95" s="5">
        <v>10</v>
      </c>
      <c r="F95" s="5">
        <v>351.19334454698367</v>
      </c>
      <c r="J95" s="5">
        <v>10</v>
      </c>
      <c r="K95" s="5">
        <f>F95+I95</f>
        <v>351.19334454698367</v>
      </c>
      <c r="T95" s="5">
        <f>U95/0.2447529</f>
        <v>40.85753427232119</v>
      </c>
      <c r="U95" s="5">
        <f>E95*1</f>
        <v>10</v>
      </c>
      <c r="V95" s="5">
        <v>351.19334454698367</v>
      </c>
      <c r="X95" s="5">
        <f>(Y95/0.2447529)*(24/23)</f>
        <v>639.5092320885055</v>
      </c>
      <c r="Y95" s="5">
        <v>150</v>
      </c>
      <c r="Z95" s="5">
        <f>Y95/Y94*Z94</f>
        <v>532.9253468583645</v>
      </c>
      <c r="AD95" s="5">
        <f t="shared" si="19"/>
        <v>150</v>
      </c>
      <c r="AE95" s="5">
        <f t="shared" si="19"/>
        <v>532.9253468583645</v>
      </c>
      <c r="AN95" s="5">
        <f>(AP95/0.2447529)*24/23</f>
        <v>639.5092320885055</v>
      </c>
      <c r="AO95" s="5">
        <f t="shared" si="20"/>
        <v>639.5092320885055</v>
      </c>
      <c r="AP95" s="5">
        <f t="shared" si="20"/>
        <v>150</v>
      </c>
      <c r="AQ95" s="5">
        <v>532.9253468583645</v>
      </c>
      <c r="AS95" s="5">
        <f>Z95+AC95+AI95+AL95</f>
        <v>532.9253468583645</v>
      </c>
      <c r="AU95" s="5">
        <f>K95+AE95</f>
        <v>884.1186914053482</v>
      </c>
      <c r="AV95" s="1">
        <f>K95/AU95</f>
        <v>0.3972242052577187</v>
      </c>
      <c r="AW95" s="1">
        <f>AE95/AU95</f>
        <v>0.6027757947422813</v>
      </c>
      <c r="AY95" s="5">
        <v>884.1186914053482</v>
      </c>
      <c r="AZ95" s="1">
        <f>V95/AY95</f>
        <v>0.3972242052577187</v>
      </c>
      <c r="BA95" s="1">
        <f>AQ95/AY95</f>
        <v>0.6027757947422813</v>
      </c>
    </row>
    <row r="96" spans="1:53" ht="12.75">
      <c r="A96" s="4">
        <v>1389</v>
      </c>
      <c r="B96" s="8">
        <v>12</v>
      </c>
      <c r="C96" s="3">
        <f>B96/12</f>
        <v>1</v>
      </c>
      <c r="D96" s="5">
        <f>E96/0.2447529</f>
        <v>4619.226166472389</v>
      </c>
      <c r="E96" s="5">
        <v>1130.569</v>
      </c>
      <c r="F96" s="5">
        <f>V96*1</f>
        <v>62821.48</v>
      </c>
      <c r="J96" s="5">
        <v>1130.569</v>
      </c>
      <c r="K96" s="5">
        <f>F96+I96</f>
        <v>62821.48</v>
      </c>
      <c r="T96" s="5">
        <f>U96/0.2447529</f>
        <v>4619.226166472389</v>
      </c>
      <c r="U96" s="5">
        <f>E96*1</f>
        <v>1130.569</v>
      </c>
      <c r="V96" s="5">
        <v>62821.48</v>
      </c>
      <c r="X96" s="5">
        <f>(Y96/0.2447529)*(24/23)</f>
        <v>8802.674043903055</v>
      </c>
      <c r="Y96" s="5">
        <v>2064.71</v>
      </c>
      <c r="Z96" s="5">
        <v>11047.57</v>
      </c>
      <c r="AD96" s="5">
        <f t="shared" si="19"/>
        <v>2064.71</v>
      </c>
      <c r="AE96" s="5">
        <f t="shared" si="19"/>
        <v>11047.57</v>
      </c>
      <c r="AN96" s="5">
        <f>(AP96/0.2447529)*24/23</f>
        <v>8802.674043903055</v>
      </c>
      <c r="AO96" s="5">
        <f t="shared" si="20"/>
        <v>8802.674043903055</v>
      </c>
      <c r="AP96" s="5">
        <f t="shared" si="20"/>
        <v>2064.71</v>
      </c>
      <c r="AQ96" s="5">
        <v>11047.57</v>
      </c>
      <c r="AS96" s="5">
        <f>Z96+AC96+AI96+AL96</f>
        <v>11047.57</v>
      </c>
      <c r="AU96" s="5">
        <f>K96+AE96</f>
        <v>73869.05</v>
      </c>
      <c r="AV96" s="1">
        <f>K96/AU96</f>
        <v>0.850443859776185</v>
      </c>
      <c r="AW96" s="1">
        <f>AE96/AU96</f>
        <v>0.14955614022381497</v>
      </c>
      <c r="AY96" s="5">
        <f>V96+AQ96</f>
        <v>73869.05</v>
      </c>
      <c r="AZ96" s="1">
        <f>V96/AY96</f>
        <v>0.850443859776185</v>
      </c>
      <c r="BA96" s="1">
        <f>AQ96/AY96</f>
        <v>0.14955614022381497</v>
      </c>
    </row>
    <row r="97" spans="1:53" ht="12.75">
      <c r="A97" s="4">
        <v>1390</v>
      </c>
      <c r="B97" s="3">
        <v>12</v>
      </c>
      <c r="C97" s="3">
        <f>B97/12</f>
        <v>1</v>
      </c>
      <c r="D97" s="5">
        <f>E97/0.2447529</f>
        <v>3934.4252917942954</v>
      </c>
      <c r="E97" s="5">
        <v>962.962</v>
      </c>
      <c r="F97" s="5">
        <f>V97*1</f>
        <v>40735.54</v>
      </c>
      <c r="J97" s="5">
        <v>962.962</v>
      </c>
      <c r="K97" s="5">
        <f>F97+I97</f>
        <v>40735.54</v>
      </c>
      <c r="T97" s="5">
        <f>U97/0.2447529</f>
        <v>3934.4252917942954</v>
      </c>
      <c r="U97" s="5">
        <f>E97*1</f>
        <v>962.962</v>
      </c>
      <c r="V97" s="5">
        <v>40735.54</v>
      </c>
      <c r="X97" s="5">
        <f>(Y97/0.2447529)*(24/23)</f>
        <v>27983.730245626437</v>
      </c>
      <c r="Y97" s="5">
        <v>6563.72</v>
      </c>
      <c r="Z97" s="5">
        <v>26812</v>
      </c>
      <c r="AD97" s="5">
        <f t="shared" si="19"/>
        <v>6563.72</v>
      </c>
      <c r="AE97" s="5">
        <f t="shared" si="19"/>
        <v>26812</v>
      </c>
      <c r="AN97" s="5">
        <f>(AP97/0.2447529)*24/23</f>
        <v>27983.730245626437</v>
      </c>
      <c r="AO97" s="5">
        <f t="shared" si="20"/>
        <v>27983.730245626437</v>
      </c>
      <c r="AP97" s="5">
        <f t="shared" si="20"/>
        <v>6563.72</v>
      </c>
      <c r="AQ97" s="5">
        <v>26812</v>
      </c>
      <c r="AS97" s="5">
        <f>Z97+AC97+AI97+AL97</f>
        <v>26812</v>
      </c>
      <c r="AU97" s="5">
        <f>K97+AE97</f>
        <v>67547.54000000001</v>
      </c>
      <c r="AV97" s="1">
        <f>K97/AU97</f>
        <v>0.6030647452149996</v>
      </c>
      <c r="AW97" s="1">
        <f>AE97/AU97</f>
        <v>0.39693525478500025</v>
      </c>
      <c r="AY97" s="5">
        <f>V97+AQ97</f>
        <v>67547.54000000001</v>
      </c>
      <c r="AZ97" s="1">
        <f>V97/AY97</f>
        <v>0.6030647452149996</v>
      </c>
      <c r="BA97" s="1">
        <f>AQ97/AY97</f>
        <v>0.39693525478500025</v>
      </c>
    </row>
    <row r="98" ht="12.75">
      <c r="B98" s="3"/>
    </row>
    <row r="99" spans="1:53" ht="12.75">
      <c r="A99" s="4" t="s">
        <v>16</v>
      </c>
      <c r="B99" s="3">
        <f>SUM(B93:B98)</f>
        <v>55.06</v>
      </c>
      <c r="C99" s="3">
        <f>B99/12</f>
        <v>4.588333333333334</v>
      </c>
      <c r="D99" s="5">
        <f>E99/0.2447529</f>
        <v>1901.6144231638543</v>
      </c>
      <c r="E99" s="5">
        <f>SUM(E93:E98)/C99</f>
        <v>465.4256447511805</v>
      </c>
      <c r="F99" s="5">
        <f>SUM(F93:F98)/C99</f>
        <v>22891.08463983159</v>
      </c>
      <c r="J99" s="5">
        <f>SUM(J93:J98)/C99</f>
        <v>465.4256447511805</v>
      </c>
      <c r="K99" s="5">
        <f>SUM(K93:K98)/C99</f>
        <v>22891.08463983159</v>
      </c>
      <c r="T99" s="5">
        <f>U99/0.2447529</f>
        <v>1901.6144231638543</v>
      </c>
      <c r="U99" s="5">
        <f>SUM(U93:U98)/C99</f>
        <v>465.4256447511805</v>
      </c>
      <c r="V99" s="5">
        <f>SUM(V93:V98)/C99</f>
        <v>22891.08463983159</v>
      </c>
      <c r="X99" s="5">
        <f>(Y99/0.2447529)*(24/23)</f>
        <v>8584.310128303867</v>
      </c>
      <c r="Y99" s="5">
        <f>SUM(Y93:Y98)/C99</f>
        <v>2013.4916818016707</v>
      </c>
      <c r="Z99" s="5">
        <f>SUM(Z93:Z98)/C99</f>
        <v>8723.712465030889</v>
      </c>
      <c r="AD99" s="5">
        <f>Y99+AB99</f>
        <v>2013.4916818016707</v>
      </c>
      <c r="AE99" s="5">
        <f>SUM(AE93:AE98)/C99</f>
        <v>8723.712465030889</v>
      </c>
      <c r="AN99" s="5">
        <f>(AP99/0.2447529)*24/23</f>
        <v>8584.310128303867</v>
      </c>
      <c r="AO99" s="5">
        <f>X99+AA99+AG99+AJ99</f>
        <v>8584.310128303867</v>
      </c>
      <c r="AP99" s="5">
        <f>Y99+AB99+AH99+AK99</f>
        <v>2013.4916818016707</v>
      </c>
      <c r="AQ99" s="5">
        <f>SUM(AQ93:AQ98)/C99</f>
        <v>8723.712465030889</v>
      </c>
      <c r="AS99" s="5">
        <f>SUM(AS93:AS98)/C99</f>
        <v>8723.712465030889</v>
      </c>
      <c r="AU99" s="5">
        <f>SUM(AU93:AU98)/C99</f>
        <v>31614.797104862486</v>
      </c>
      <c r="AV99" s="1">
        <f>K99/AU99</f>
        <v>0.7240623611755158</v>
      </c>
      <c r="AW99" s="1">
        <f>AE99/AU99</f>
        <v>0.2759376388244841</v>
      </c>
      <c r="AY99" s="5">
        <f>SUM(AY93:AY98)/C99</f>
        <v>31614.797104862486</v>
      </c>
      <c r="AZ99" s="1">
        <f>V99/AY99</f>
        <v>0.7240623611755158</v>
      </c>
      <c r="BA99" s="1">
        <f>AQ99/AY99</f>
        <v>0.2759376388244841</v>
      </c>
    </row>
    <row r="100" ht="12.75">
      <c r="B100" s="3"/>
    </row>
    <row r="101" spans="1:53" ht="12.75">
      <c r="A101" s="4">
        <v>1391</v>
      </c>
      <c r="B101" s="3">
        <v>12</v>
      </c>
      <c r="C101" s="3">
        <f>B101/12</f>
        <v>1</v>
      </c>
      <c r="D101" s="5">
        <f>E101/0.2447529</f>
        <v>1128.9999015333426</v>
      </c>
      <c r="E101" s="5">
        <v>276.326</v>
      </c>
      <c r="F101" s="5">
        <f>V101*1</f>
        <v>10838.39</v>
      </c>
      <c r="J101" s="5">
        <v>276.326</v>
      </c>
      <c r="K101" s="5">
        <f>F101+I101</f>
        <v>10838.39</v>
      </c>
      <c r="T101" s="5">
        <f>U101/0.2447529</f>
        <v>1128.9999015333426</v>
      </c>
      <c r="U101" s="5">
        <f>E101*1</f>
        <v>276.326</v>
      </c>
      <c r="V101" s="5">
        <v>10838.39</v>
      </c>
      <c r="X101" s="5">
        <f>(Y101/0.2447529)*(24/23)</f>
        <v>14152.624953575627</v>
      </c>
      <c r="Y101" s="5">
        <v>3319.567</v>
      </c>
      <c r="Z101" s="5">
        <v>13503.41</v>
      </c>
      <c r="AD101" s="5">
        <f aca="true" t="shared" si="21" ref="AD101:AE105">Y101+AB101</f>
        <v>3319.567</v>
      </c>
      <c r="AE101" s="5">
        <f t="shared" si="21"/>
        <v>13503.41</v>
      </c>
      <c r="AN101" s="5">
        <f>(AP101/0.2447529)*24/23</f>
        <v>14152.624953575627</v>
      </c>
      <c r="AO101" s="5">
        <f aca="true" t="shared" si="22" ref="AO101:AP105">X101+AA101+AG101+AJ101</f>
        <v>14152.624953575627</v>
      </c>
      <c r="AP101" s="5">
        <f t="shared" si="22"/>
        <v>3319.567</v>
      </c>
      <c r="AQ101" s="5">
        <v>13503.41</v>
      </c>
      <c r="AS101" s="5">
        <f>Z101+AC101+AI101+AL101</f>
        <v>13503.41</v>
      </c>
      <c r="AU101" s="5">
        <f>K101+AE101</f>
        <v>24341.8</v>
      </c>
      <c r="AV101" s="1">
        <f>K101/AU101</f>
        <v>0.44525836215892006</v>
      </c>
      <c r="AW101" s="1">
        <f>AE101/AU101</f>
        <v>0.55474163784108</v>
      </c>
      <c r="AY101" s="5">
        <f>V101+AQ101</f>
        <v>24341.8</v>
      </c>
      <c r="AZ101" s="1">
        <f>V101/AY101</f>
        <v>0.44525836215892006</v>
      </c>
      <c r="BA101" s="1">
        <f>AQ101/AY101</f>
        <v>0.55474163784108</v>
      </c>
    </row>
    <row r="102" spans="1:53" ht="12.75">
      <c r="A102" s="4">
        <v>1392</v>
      </c>
      <c r="B102" s="3">
        <v>12</v>
      </c>
      <c r="C102" s="3">
        <f>B102/12</f>
        <v>1</v>
      </c>
      <c r="D102" s="5">
        <f>E102/0.2447529</f>
        <v>911.9115646842183</v>
      </c>
      <c r="E102" s="5">
        <v>223.193</v>
      </c>
      <c r="F102" s="5">
        <f>V102*1</f>
        <v>8754.34</v>
      </c>
      <c r="J102" s="5">
        <v>223.193</v>
      </c>
      <c r="K102" s="5">
        <f>F102+I102</f>
        <v>8754.34</v>
      </c>
      <c r="T102" s="5">
        <f>U102/0.2447529</f>
        <v>911.9115646842183</v>
      </c>
      <c r="U102" s="5">
        <f>E102*1</f>
        <v>223.193</v>
      </c>
      <c r="V102" s="5">
        <v>8754.34</v>
      </c>
      <c r="X102" s="5">
        <f>(Y102/0.2447529)*(24/23)</f>
        <v>19164.804140438573</v>
      </c>
      <c r="Y102" s="5">
        <v>4495.198</v>
      </c>
      <c r="Z102" s="5">
        <v>18354.36</v>
      </c>
      <c r="AD102" s="5">
        <f t="shared" si="21"/>
        <v>4495.198</v>
      </c>
      <c r="AE102" s="5">
        <f t="shared" si="21"/>
        <v>18354.36</v>
      </c>
      <c r="AN102" s="5">
        <f>(AP102/0.2447529)*24/23</f>
        <v>19164.804140438573</v>
      </c>
      <c r="AO102" s="5">
        <f t="shared" si="22"/>
        <v>19164.804140438573</v>
      </c>
      <c r="AP102" s="5">
        <f t="shared" si="22"/>
        <v>4495.198</v>
      </c>
      <c r="AQ102" s="5">
        <v>18354.36</v>
      </c>
      <c r="AS102" s="5">
        <f>Z102+AC102+AI102+AL102</f>
        <v>18354.36</v>
      </c>
      <c r="AU102" s="5">
        <f>K102+AE102</f>
        <v>27108.7</v>
      </c>
      <c r="AV102" s="1">
        <f>K102/AU102</f>
        <v>0.32293470361913335</v>
      </c>
      <c r="AW102" s="1">
        <f>AE102/AU102</f>
        <v>0.6770652963808667</v>
      </c>
      <c r="AY102" s="5">
        <f>V102+AQ102</f>
        <v>27108.7</v>
      </c>
      <c r="AZ102" s="1">
        <f>V102/AY102</f>
        <v>0.32293470361913335</v>
      </c>
      <c r="BA102" s="1">
        <f>AQ102/AY102</f>
        <v>0.6770652963808667</v>
      </c>
    </row>
    <row r="103" spans="1:53" ht="12.75">
      <c r="A103" s="4">
        <v>1393</v>
      </c>
      <c r="B103" s="3">
        <v>12</v>
      </c>
      <c r="C103" s="3">
        <f>B103/12</f>
        <v>1</v>
      </c>
      <c r="D103" s="5">
        <f>E103/0.2447529</f>
        <v>1580.8188585303792</v>
      </c>
      <c r="E103" s="5">
        <v>386.91</v>
      </c>
      <c r="F103" s="5">
        <f>V103*1</f>
        <v>15175.87</v>
      </c>
      <c r="J103" s="5">
        <v>386.91</v>
      </c>
      <c r="K103" s="5">
        <f>F103+I103</f>
        <v>15175.87</v>
      </c>
      <c r="T103" s="5">
        <f>U103/0.2447529</f>
        <v>1580.8188585303792</v>
      </c>
      <c r="U103" s="5">
        <f>E103*1</f>
        <v>386.91</v>
      </c>
      <c r="V103" s="5">
        <v>15175.87</v>
      </c>
      <c r="X103" s="5">
        <f>(Y103/0.2447529)*(24/23)</f>
        <v>10111.050245227809</v>
      </c>
      <c r="Y103" s="5">
        <v>2371.596</v>
      </c>
      <c r="Z103" s="5">
        <v>9642.76</v>
      </c>
      <c r="AD103" s="5">
        <f t="shared" si="21"/>
        <v>2371.596</v>
      </c>
      <c r="AE103" s="5">
        <f t="shared" si="21"/>
        <v>9642.76</v>
      </c>
      <c r="AN103" s="5">
        <f>(AP103/0.2447529)*24/23</f>
        <v>10111.05024522781</v>
      </c>
      <c r="AO103" s="5">
        <f t="shared" si="22"/>
        <v>10111.050245227809</v>
      </c>
      <c r="AP103" s="5">
        <f t="shared" si="22"/>
        <v>2371.596</v>
      </c>
      <c r="AQ103" s="5">
        <v>9642.76</v>
      </c>
      <c r="AS103" s="5">
        <f>Z103+AC103+AI103+AL103</f>
        <v>9642.76</v>
      </c>
      <c r="AU103" s="5">
        <f>K103+AE103</f>
        <v>24818.63</v>
      </c>
      <c r="AV103" s="1">
        <f>K103/AU103</f>
        <v>0.6114708990786357</v>
      </c>
      <c r="AW103" s="1">
        <f>AE103/AU103</f>
        <v>0.38852910092136433</v>
      </c>
      <c r="AY103" s="5">
        <f>V103+AQ103</f>
        <v>24818.63</v>
      </c>
      <c r="AZ103" s="1">
        <f>V103/AY103</f>
        <v>0.6114708990786357</v>
      </c>
      <c r="BA103" s="1">
        <f>AQ103/AY103</f>
        <v>0.38852910092136433</v>
      </c>
    </row>
    <row r="104" spans="1:53" ht="12.75">
      <c r="A104" s="4">
        <v>1394</v>
      </c>
      <c r="B104" s="3">
        <v>12</v>
      </c>
      <c r="C104" s="3">
        <f>B104/12</f>
        <v>1</v>
      </c>
      <c r="D104" s="5">
        <f>E104/0.2447529</f>
        <v>2337.7128524319837</v>
      </c>
      <c r="E104" s="5">
        <v>572.162</v>
      </c>
      <c r="F104" s="5">
        <f>V104*1</f>
        <v>22442.05</v>
      </c>
      <c r="J104" s="5">
        <v>572.162</v>
      </c>
      <c r="K104" s="5">
        <f>F104+I104</f>
        <v>22442.05</v>
      </c>
      <c r="T104" s="5">
        <f>U104/0.2447529</f>
        <v>2337.7128524319837</v>
      </c>
      <c r="U104" s="5">
        <f>E104*1</f>
        <v>572.162</v>
      </c>
      <c r="V104" s="5">
        <v>22442.05</v>
      </c>
      <c r="X104" s="5">
        <f>(Y104/0.2447529)*(24/23)</f>
        <v>15393.848422136209</v>
      </c>
      <c r="Y104" s="5">
        <v>3610.702</v>
      </c>
      <c r="Z104" s="5">
        <v>14665.5</v>
      </c>
      <c r="AD104" s="5">
        <f t="shared" si="21"/>
        <v>3610.702</v>
      </c>
      <c r="AE104" s="5">
        <f t="shared" si="21"/>
        <v>14665.5</v>
      </c>
      <c r="AN104" s="5">
        <f>(AP104/0.2447529)*24/23</f>
        <v>15393.848422136209</v>
      </c>
      <c r="AO104" s="5">
        <f t="shared" si="22"/>
        <v>15393.848422136209</v>
      </c>
      <c r="AP104" s="5">
        <f t="shared" si="22"/>
        <v>3610.702</v>
      </c>
      <c r="AQ104" s="5">
        <v>14665.5</v>
      </c>
      <c r="AS104" s="5">
        <f>Z104+AC104+AI104+AL104</f>
        <v>14665.5</v>
      </c>
      <c r="AU104" s="5">
        <f>K104+AE104</f>
        <v>37107.55</v>
      </c>
      <c r="AV104" s="1">
        <f>K104/AU104</f>
        <v>0.6047839321108507</v>
      </c>
      <c r="AW104" s="1">
        <f>AE104/AU104</f>
        <v>0.3952160678891492</v>
      </c>
      <c r="AY104" s="5">
        <f>V104+AQ104</f>
        <v>37107.55</v>
      </c>
      <c r="AZ104" s="1">
        <f>V104/AY104</f>
        <v>0.6047839321108507</v>
      </c>
      <c r="BA104" s="1">
        <f>AQ104/AY104</f>
        <v>0.3952160678891492</v>
      </c>
    </row>
    <row r="105" spans="1:53" ht="12.75">
      <c r="A105" s="4">
        <v>1395</v>
      </c>
      <c r="B105" s="3">
        <v>12</v>
      </c>
      <c r="C105" s="3">
        <f>B105/12</f>
        <v>1</v>
      </c>
      <c r="D105" s="5">
        <f>E105/0.2447529</f>
        <v>1570.890477702205</v>
      </c>
      <c r="E105" s="5">
        <v>384.48</v>
      </c>
      <c r="F105" s="5">
        <f>V105*1</f>
        <v>15080.56</v>
      </c>
      <c r="J105" s="5">
        <v>384.48</v>
      </c>
      <c r="K105" s="5">
        <f>F105+I105</f>
        <v>15080.56</v>
      </c>
      <c r="T105" s="5">
        <f>U105/0.2447529</f>
        <v>1570.890477702205</v>
      </c>
      <c r="U105" s="5">
        <f>E105*1</f>
        <v>384.48</v>
      </c>
      <c r="V105" s="5">
        <v>15080.56</v>
      </c>
      <c r="X105" s="5">
        <f>(Y105/0.2447529)*(24/23)</f>
        <v>19540.183269489884</v>
      </c>
      <c r="Y105" s="5">
        <v>4583.245</v>
      </c>
      <c r="Z105" s="5">
        <v>18625.97</v>
      </c>
      <c r="AD105" s="5">
        <f t="shared" si="21"/>
        <v>4583.245</v>
      </c>
      <c r="AE105" s="5">
        <f t="shared" si="21"/>
        <v>18625.97</v>
      </c>
      <c r="AN105" s="5">
        <f>(AP105/0.2447529)*24/23</f>
        <v>19540.183269489884</v>
      </c>
      <c r="AO105" s="5">
        <f t="shared" si="22"/>
        <v>19540.183269489884</v>
      </c>
      <c r="AP105" s="5">
        <f t="shared" si="22"/>
        <v>4583.245</v>
      </c>
      <c r="AQ105" s="5">
        <v>18625.97</v>
      </c>
      <c r="AS105" s="5">
        <f>Z105+AC105+AI105+AL105</f>
        <v>18625.97</v>
      </c>
      <c r="AU105" s="5">
        <f>K105+AE105</f>
        <v>33706.53</v>
      </c>
      <c r="AV105" s="1">
        <f>K105/AU105</f>
        <v>0.4474076684844153</v>
      </c>
      <c r="AW105" s="1">
        <f>AE105/AU105</f>
        <v>0.5525923315155847</v>
      </c>
      <c r="AY105" s="5">
        <f>V105+AQ105</f>
        <v>33706.53</v>
      </c>
      <c r="AZ105" s="1">
        <f>V105/AY105</f>
        <v>0.4474076684844153</v>
      </c>
      <c r="BA105" s="1">
        <f>AQ105/AY105</f>
        <v>0.5525923315155847</v>
      </c>
    </row>
    <row r="106" ht="12.75">
      <c r="B106" s="3"/>
    </row>
    <row r="107" spans="1:53" ht="12.75">
      <c r="A107" s="4" t="s">
        <v>17</v>
      </c>
      <c r="B107" s="3">
        <f>SUM(B101:B106)</f>
        <v>60</v>
      </c>
      <c r="C107" s="3">
        <f>B107/12</f>
        <v>5</v>
      </c>
      <c r="D107" s="5">
        <f>E107/0.2447529</f>
        <v>1506.0667309764258</v>
      </c>
      <c r="E107" s="5">
        <f>SUM(E101:E106)/C107</f>
        <v>368.61420000000004</v>
      </c>
      <c r="F107" s="5">
        <f>SUM(F101:F106)/C107</f>
        <v>14458.241999999998</v>
      </c>
      <c r="J107" s="5">
        <f>SUM(J101:J106)/C107</f>
        <v>368.61420000000004</v>
      </c>
      <c r="K107" s="5">
        <f>SUM(K101:K106)/C107</f>
        <v>14458.241999999998</v>
      </c>
      <c r="T107" s="5">
        <f>U107/0.2447529</f>
        <v>1506.0667309764258</v>
      </c>
      <c r="U107" s="5">
        <f>SUM(U101:U106)/C107</f>
        <v>368.61420000000004</v>
      </c>
      <c r="V107" s="5">
        <f>SUM(V101:V106)/C107</f>
        <v>14458.241999999998</v>
      </c>
      <c r="X107" s="5">
        <f>(Y107/0.2447529)*(24/23)</f>
        <v>15672.502206173618</v>
      </c>
      <c r="Y107" s="5">
        <f>SUM(Y101:Y106)/C107</f>
        <v>3676.0616</v>
      </c>
      <c r="Z107" s="5">
        <f>SUM(Z101:Z106)/C107</f>
        <v>14958.4</v>
      </c>
      <c r="AD107" s="5">
        <f>Y107+AB107</f>
        <v>3676.0616</v>
      </c>
      <c r="AE107" s="5">
        <f>SUM(AE101:AE106)/C107</f>
        <v>14958.4</v>
      </c>
      <c r="AN107" s="5">
        <f>(AP107/0.2447529)*24/23</f>
        <v>15672.50220617362</v>
      </c>
      <c r="AO107" s="5">
        <f>X107+AA107+AG107+AJ107</f>
        <v>15672.502206173618</v>
      </c>
      <c r="AP107" s="5">
        <f>Y107+AB107+AH107+AK107</f>
        <v>3676.0616</v>
      </c>
      <c r="AQ107" s="5">
        <f>SUM(AQ101:AQ106)/C107</f>
        <v>14958.4</v>
      </c>
      <c r="AS107" s="5">
        <f>SUM(AS101:AS106)/C107</f>
        <v>14958.4</v>
      </c>
      <c r="AU107" s="5">
        <f>SUM(AU101:AU106)/C107</f>
        <v>29416.642000000003</v>
      </c>
      <c r="AV107" s="1">
        <f>K107/AU107</f>
        <v>0.49149872374963793</v>
      </c>
      <c r="AW107" s="1">
        <f>AE107/AU107</f>
        <v>0.5085012762503619</v>
      </c>
      <c r="AY107" s="5">
        <f>SUM(AY101:AY106)/C107</f>
        <v>29416.642000000003</v>
      </c>
      <c r="AZ107" s="1">
        <f>V107/AY107</f>
        <v>0.49149872374963793</v>
      </c>
      <c r="BA107" s="1">
        <f>AQ107/AY107</f>
        <v>0.5085012762503619</v>
      </c>
    </row>
    <row r="108" ht="12.75">
      <c r="B108" s="3"/>
    </row>
    <row r="109" spans="1:53" ht="12.75">
      <c r="A109" s="4">
        <v>1396</v>
      </c>
      <c r="B109" s="3">
        <v>12</v>
      </c>
      <c r="C109" s="3">
        <f>B109/12</f>
        <v>1</v>
      </c>
      <c r="D109" s="5">
        <f>E109/0.2447529</f>
        <v>1550.506653853744</v>
      </c>
      <c r="E109" s="5">
        <v>379.491</v>
      </c>
      <c r="F109" s="5">
        <f>V109*1</f>
        <v>14884.84</v>
      </c>
      <c r="J109" s="5">
        <v>379.491</v>
      </c>
      <c r="K109" s="5">
        <f>F109+I109</f>
        <v>14884.84</v>
      </c>
      <c r="T109" s="5">
        <f>U109/0.2447529</f>
        <v>1550.506653853744</v>
      </c>
      <c r="U109" s="5">
        <f>E109*1</f>
        <v>379.491</v>
      </c>
      <c r="V109" s="5">
        <v>14884.84</v>
      </c>
      <c r="X109" s="5">
        <f>(Y109/0.2447529)*(24/23)</f>
        <v>21960.077676923025</v>
      </c>
      <c r="Y109" s="5">
        <v>5150.843</v>
      </c>
      <c r="Z109" s="5">
        <v>20910.28</v>
      </c>
      <c r="AD109" s="5">
        <f aca="true" t="shared" si="23" ref="AD109:AE113">Y109+AB109</f>
        <v>5150.843</v>
      </c>
      <c r="AE109" s="5">
        <f t="shared" si="23"/>
        <v>20910.28</v>
      </c>
      <c r="AN109" s="5">
        <f>(AP109/0.2447529)*24/23</f>
        <v>21960.077676923025</v>
      </c>
      <c r="AO109" s="5">
        <f aca="true" t="shared" si="24" ref="AO109:AP113">X109+AA109+AG109+AJ109</f>
        <v>21960.077676923025</v>
      </c>
      <c r="AP109" s="5">
        <f t="shared" si="24"/>
        <v>5150.843</v>
      </c>
      <c r="AQ109" s="5">
        <v>20910.28</v>
      </c>
      <c r="AS109" s="5">
        <f>Z109+AC109+AI109+AL109</f>
        <v>20910.28</v>
      </c>
      <c r="AU109" s="5">
        <f>K109+AE109</f>
        <v>35795.119999999995</v>
      </c>
      <c r="AV109" s="1">
        <f>K109/AU109</f>
        <v>0.41583433719456736</v>
      </c>
      <c r="AW109" s="1">
        <f>AE109/AU109</f>
        <v>0.5841656628054327</v>
      </c>
      <c r="AY109" s="5">
        <f>V109+AQ109</f>
        <v>35795.119999999995</v>
      </c>
      <c r="AZ109" s="1">
        <f>V109/AY109</f>
        <v>0.41583433719456736</v>
      </c>
      <c r="BA109" s="1">
        <f>AQ109/AY109</f>
        <v>0.5841656628054327</v>
      </c>
    </row>
    <row r="110" spans="1:53" ht="12.75">
      <c r="A110" s="4">
        <v>1397</v>
      </c>
      <c r="B110" s="3">
        <v>12</v>
      </c>
      <c r="C110" s="3">
        <f>B110/12</f>
        <v>1</v>
      </c>
      <c r="D110" s="5">
        <f>E110/0.2447529</f>
        <v>2115.656239415345</v>
      </c>
      <c r="E110" s="5">
        <v>517.813</v>
      </c>
      <c r="F110" s="5">
        <f>V110*1</f>
        <v>20310.33</v>
      </c>
      <c r="J110" s="5">
        <v>517.813</v>
      </c>
      <c r="K110" s="5">
        <f>F110+I110</f>
        <v>20310.33</v>
      </c>
      <c r="T110" s="5">
        <f>U110/0.2447529</f>
        <v>2115.656239415345</v>
      </c>
      <c r="U110" s="5">
        <f>E110*1</f>
        <v>517.813</v>
      </c>
      <c r="V110" s="5">
        <v>20310.33</v>
      </c>
      <c r="X110" s="5">
        <f>(Y110/0.2447529)*(24/23)</f>
        <v>31227.14200819435</v>
      </c>
      <c r="Y110" s="5">
        <v>7324.478</v>
      </c>
      <c r="Z110" s="5">
        <v>29703.68</v>
      </c>
      <c r="AD110" s="5">
        <f t="shared" si="23"/>
        <v>7324.478</v>
      </c>
      <c r="AE110" s="5">
        <f t="shared" si="23"/>
        <v>29703.68</v>
      </c>
      <c r="AN110" s="5">
        <f>(AP110/0.2447529)*24/23</f>
        <v>31227.14200819435</v>
      </c>
      <c r="AO110" s="5">
        <f t="shared" si="24"/>
        <v>31227.14200819435</v>
      </c>
      <c r="AP110" s="5">
        <f t="shared" si="24"/>
        <v>7324.478</v>
      </c>
      <c r="AQ110" s="5">
        <v>29703.68</v>
      </c>
      <c r="AS110" s="5">
        <f>Z110+AC110+AI110+AL110</f>
        <v>29703.68</v>
      </c>
      <c r="AU110" s="5">
        <f>K110+AE110</f>
        <v>50014.01</v>
      </c>
      <c r="AV110" s="1">
        <f>K110/AU110</f>
        <v>0.4060928127938552</v>
      </c>
      <c r="AW110" s="1">
        <f>AE110/AU110</f>
        <v>0.5939071872061448</v>
      </c>
      <c r="AY110" s="5">
        <f>V110+AQ110</f>
        <v>50014.01</v>
      </c>
      <c r="AZ110" s="1">
        <f>V110/AY110</f>
        <v>0.4060928127938552</v>
      </c>
      <c r="BA110" s="1">
        <f>AQ110/AY110</f>
        <v>0.5939071872061448</v>
      </c>
    </row>
    <row r="111" spans="1:53" ht="12.75">
      <c r="A111" s="4">
        <v>1398</v>
      </c>
      <c r="B111" s="3">
        <v>12</v>
      </c>
      <c r="C111" s="3">
        <f>B111/12</f>
        <v>1</v>
      </c>
      <c r="D111" s="5">
        <f>E111/0.2447529</f>
        <v>1443.521200361671</v>
      </c>
      <c r="E111" s="5">
        <v>353.306</v>
      </c>
      <c r="F111" s="5">
        <f>V111*1</f>
        <v>13857.72</v>
      </c>
      <c r="J111" s="5">
        <v>353.306</v>
      </c>
      <c r="K111" s="5">
        <f>F111+I111</f>
        <v>13857.72</v>
      </c>
      <c r="T111" s="5">
        <f>U111/0.2447529</f>
        <v>1443.521200361671</v>
      </c>
      <c r="U111" s="5">
        <f>E111*1</f>
        <v>353.306</v>
      </c>
      <c r="V111" s="5">
        <v>13857.72</v>
      </c>
      <c r="X111" s="5">
        <f>(Y111/0.2447529)*(24/23)</f>
        <v>31660.54167817561</v>
      </c>
      <c r="Y111" s="5">
        <v>7426.134</v>
      </c>
      <c r="Z111" s="5">
        <v>30112.82</v>
      </c>
      <c r="AD111" s="5">
        <f t="shared" si="23"/>
        <v>7426.134</v>
      </c>
      <c r="AE111" s="5">
        <f t="shared" si="23"/>
        <v>30112.82</v>
      </c>
      <c r="AN111" s="5">
        <f>(AP111/0.2447529)*24/23</f>
        <v>31660.541678175614</v>
      </c>
      <c r="AO111" s="5">
        <f t="shared" si="24"/>
        <v>31660.54167817561</v>
      </c>
      <c r="AP111" s="5">
        <f t="shared" si="24"/>
        <v>7426.134</v>
      </c>
      <c r="AQ111" s="5">
        <v>30112.82</v>
      </c>
      <c r="AS111" s="5">
        <f>Z111+AC111+AI111+AL111</f>
        <v>30112.82</v>
      </c>
      <c r="AU111" s="5">
        <f>K111+AE111</f>
        <v>43970.54</v>
      </c>
      <c r="AV111" s="1">
        <f>K111/AU111</f>
        <v>0.3151591952248028</v>
      </c>
      <c r="AW111" s="1">
        <f>AE111/AU111</f>
        <v>0.6848408047751972</v>
      </c>
      <c r="AY111" s="5">
        <f>V111+AQ111</f>
        <v>43970.54</v>
      </c>
      <c r="AZ111" s="1">
        <f>V111/AY111</f>
        <v>0.3151591952248028</v>
      </c>
      <c r="BA111" s="1">
        <f>AQ111/AY111</f>
        <v>0.6848408047751972</v>
      </c>
    </row>
    <row r="112" spans="1:53" ht="12.75">
      <c r="A112" s="4">
        <v>1399</v>
      </c>
      <c r="B112" s="3">
        <v>12</v>
      </c>
      <c r="C112" s="3">
        <f>B112/12</f>
        <v>1</v>
      </c>
      <c r="D112" s="5">
        <f>E112/0.2447529</f>
        <v>854.4250139630623</v>
      </c>
      <c r="E112" s="5">
        <v>209.123</v>
      </c>
      <c r="F112" s="5">
        <f>V112*1</f>
        <v>8202.48</v>
      </c>
      <c r="J112" s="5">
        <v>209.123</v>
      </c>
      <c r="K112" s="5">
        <f>F112+I112</f>
        <v>8202.48</v>
      </c>
      <c r="T112" s="5">
        <f>U112/0.2447529</f>
        <v>854.4250139630623</v>
      </c>
      <c r="U112" s="5">
        <f>E112*1</f>
        <v>209.123</v>
      </c>
      <c r="V112" s="5">
        <v>8202.48</v>
      </c>
      <c r="X112" s="5">
        <f>(Y112/0.2447529)*(24/23)</f>
        <v>22178.68324942528</v>
      </c>
      <c r="Y112" s="5">
        <v>5202.118</v>
      </c>
      <c r="Z112" s="5">
        <v>21135.69</v>
      </c>
      <c r="AD112" s="5">
        <f t="shared" si="23"/>
        <v>5202.118</v>
      </c>
      <c r="AE112" s="5">
        <f t="shared" si="23"/>
        <v>21135.69</v>
      </c>
      <c r="AN112" s="5">
        <f>(AP112/0.2447529)*24/23</f>
        <v>22178.68324942528</v>
      </c>
      <c r="AO112" s="5">
        <f t="shared" si="24"/>
        <v>22178.68324942528</v>
      </c>
      <c r="AP112" s="5">
        <f t="shared" si="24"/>
        <v>5202.118</v>
      </c>
      <c r="AQ112" s="5">
        <v>21135.69</v>
      </c>
      <c r="AS112" s="5">
        <f>Z112+AC112+AI112+AL112</f>
        <v>21135.69</v>
      </c>
      <c r="AU112" s="5">
        <f>K112+AE112</f>
        <v>29338.17</v>
      </c>
      <c r="AV112" s="1">
        <f>K112/AU112</f>
        <v>0.2795839004273273</v>
      </c>
      <c r="AW112" s="1">
        <f>AE112/AU112</f>
        <v>0.7204160995726727</v>
      </c>
      <c r="AY112" s="5">
        <f>V112+AQ112</f>
        <v>29338.17</v>
      </c>
      <c r="AZ112" s="1">
        <f>V112/AY112</f>
        <v>0.2795839004273273</v>
      </c>
      <c r="BA112" s="1">
        <f>AQ112/AY112</f>
        <v>0.7204160995726727</v>
      </c>
    </row>
    <row r="113" spans="1:53" ht="12.75">
      <c r="A113" s="4">
        <v>1400</v>
      </c>
      <c r="B113" s="3">
        <v>12</v>
      </c>
      <c r="C113" s="3">
        <f>B113/12</f>
        <v>1</v>
      </c>
      <c r="D113" s="5">
        <f>E113/0.2447529</f>
        <v>666.8480741188357</v>
      </c>
      <c r="E113" s="5">
        <v>163.213</v>
      </c>
      <c r="F113" s="5">
        <f>V113*1</f>
        <v>6401.75</v>
      </c>
      <c r="J113" s="5">
        <v>163.213</v>
      </c>
      <c r="K113" s="5">
        <f>F113+I113</f>
        <v>6401.75</v>
      </c>
      <c r="T113" s="5">
        <f>U113/0.2447529</f>
        <v>666.8480741188357</v>
      </c>
      <c r="U113" s="5">
        <f>E113*1</f>
        <v>163.213</v>
      </c>
      <c r="V113" s="5">
        <v>6401.75</v>
      </c>
      <c r="X113" s="5">
        <f>(Y113/0.2447529)*(24/23)</f>
        <v>16426.685675723307</v>
      </c>
      <c r="Y113" s="5">
        <v>3852.959</v>
      </c>
      <c r="Z113" s="5">
        <v>15675.13</v>
      </c>
      <c r="AD113" s="5">
        <f t="shared" si="23"/>
        <v>3852.959</v>
      </c>
      <c r="AE113" s="5">
        <f t="shared" si="23"/>
        <v>15675.13</v>
      </c>
      <c r="AN113" s="5">
        <f>(AP113/0.2447529)*24/23</f>
        <v>16426.685675723307</v>
      </c>
      <c r="AO113" s="5">
        <f t="shared" si="24"/>
        <v>16426.685675723307</v>
      </c>
      <c r="AP113" s="5">
        <f t="shared" si="24"/>
        <v>3852.959</v>
      </c>
      <c r="AQ113" s="5">
        <v>15675.13</v>
      </c>
      <c r="AS113" s="5">
        <f>Z113+AC113+AI113+AL113</f>
        <v>15675.13</v>
      </c>
      <c r="AU113" s="5">
        <f>K113+AE113</f>
        <v>22076.879999999997</v>
      </c>
      <c r="AV113" s="1">
        <f>K113/AU113</f>
        <v>0.2899753044814304</v>
      </c>
      <c r="AW113" s="1">
        <f>AE113/AU113</f>
        <v>0.7100246955185697</v>
      </c>
      <c r="AY113" s="5">
        <f>V113+AQ113</f>
        <v>22076.879999999997</v>
      </c>
      <c r="AZ113" s="1">
        <f>V113/AY113</f>
        <v>0.2899753044814304</v>
      </c>
      <c r="BA113" s="1">
        <f>AQ113/AY113</f>
        <v>0.7100246955185697</v>
      </c>
    </row>
    <row r="114" ht="12.75">
      <c r="B114" s="3"/>
    </row>
    <row r="115" spans="1:53" ht="12.75">
      <c r="A115" s="4" t="s">
        <v>18</v>
      </c>
      <c r="B115" s="8">
        <f>SUM(B109:B114)</f>
        <v>60</v>
      </c>
      <c r="C115" s="3">
        <f>B115/12</f>
        <v>5</v>
      </c>
      <c r="D115" s="5">
        <f>E115/0.2447529</f>
        <v>1326.1914363425317</v>
      </c>
      <c r="E115" s="5">
        <f>SUM(E109:E114)/C115</f>
        <v>324.5892</v>
      </c>
      <c r="F115" s="5">
        <f>SUM(F109:F114)/C115</f>
        <v>12731.423999999999</v>
      </c>
      <c r="J115" s="5">
        <f>SUM(J109:J114)/C115</f>
        <v>324.5892</v>
      </c>
      <c r="K115" s="5">
        <f>SUM(K109:K114)/C115</f>
        <v>12731.423999999999</v>
      </c>
      <c r="T115" s="5">
        <f>U115/0.2447529</f>
        <v>1326.1914363425317</v>
      </c>
      <c r="U115" s="5">
        <f>SUM(U109:U114)/C115</f>
        <v>324.5892</v>
      </c>
      <c r="V115" s="5">
        <f>SUM(V109:V114)/C115</f>
        <v>12731.423999999999</v>
      </c>
      <c r="X115" s="5">
        <f>(Y115/0.2447529)*(24/23)</f>
        <v>24690.626057688318</v>
      </c>
      <c r="Y115" s="5">
        <f>SUM(Y109:Y114)/C115</f>
        <v>5791.3064</v>
      </c>
      <c r="Z115" s="5">
        <f>SUM(Z109:Z114)/C115</f>
        <v>23507.52</v>
      </c>
      <c r="AD115" s="5">
        <f>Y115+AB115</f>
        <v>5791.3064</v>
      </c>
      <c r="AE115" s="5">
        <f>SUM(AE109:AE114)/C115</f>
        <v>23507.52</v>
      </c>
      <c r="AN115" s="5">
        <f>(AP115/0.2447529)*24/23</f>
        <v>24690.626057688318</v>
      </c>
      <c r="AO115" s="5">
        <f>X115+AA115+AG115+AJ115</f>
        <v>24690.626057688318</v>
      </c>
      <c r="AP115" s="5">
        <f>Y115+AB115+AH115+AK115</f>
        <v>5791.3064</v>
      </c>
      <c r="AQ115" s="5">
        <f>SUM(AQ109:AQ114)/C115</f>
        <v>23507.52</v>
      </c>
      <c r="AS115" s="5">
        <f>SUM(AS109:AS114)/C115</f>
        <v>23507.52</v>
      </c>
      <c r="AU115" s="5">
        <f>SUM(AU109:AU114)/C115</f>
        <v>36238.944</v>
      </c>
      <c r="AV115" s="1">
        <f>K115/AU115</f>
        <v>0.35131884637698046</v>
      </c>
      <c r="AW115" s="1">
        <f>AE115/AU115</f>
        <v>0.6486811536230195</v>
      </c>
      <c r="AY115" s="5">
        <f>SUM(AY109:AY114)/C115</f>
        <v>36238.944</v>
      </c>
      <c r="AZ115" s="1">
        <f>V115/AY115</f>
        <v>0.35131884637698046</v>
      </c>
      <c r="BA115" s="1">
        <f>AQ115/AY115</f>
        <v>0.6486811536230195</v>
      </c>
    </row>
    <row r="116" ht="12.75">
      <c r="B116" s="3"/>
    </row>
    <row r="117" spans="1:53" ht="12.75">
      <c r="A117" s="4">
        <v>1401</v>
      </c>
      <c r="B117" s="3">
        <v>12</v>
      </c>
      <c r="C117" s="3">
        <f>B117/12</f>
        <v>1</v>
      </c>
      <c r="D117" s="5">
        <f>E117/0.2447529</f>
        <v>376.55120736056654</v>
      </c>
      <c r="E117" s="5">
        <v>92.162</v>
      </c>
      <c r="F117" s="5">
        <f>V117*1</f>
        <v>3614.91</v>
      </c>
      <c r="J117" s="5">
        <v>92.162</v>
      </c>
      <c r="K117" s="5">
        <f>F117+I117</f>
        <v>3614.91</v>
      </c>
      <c r="T117" s="5">
        <f>U117/0.2447529</f>
        <v>376.55120736056654</v>
      </c>
      <c r="U117" s="5">
        <f>E117*1</f>
        <v>92.162</v>
      </c>
      <c r="V117" s="5">
        <v>3614.91</v>
      </c>
      <c r="X117" s="5">
        <f>(Y117/0.2447529)*(24/23)</f>
        <v>8618.090362547908</v>
      </c>
      <c r="Y117" s="5">
        <v>2021.415</v>
      </c>
      <c r="Z117" s="5">
        <v>8260.71</v>
      </c>
      <c r="AD117" s="5">
        <f aca="true" t="shared" si="25" ref="AD117:AE121">Y117+AB117</f>
        <v>2021.415</v>
      </c>
      <c r="AE117" s="5">
        <f t="shared" si="25"/>
        <v>8260.71</v>
      </c>
      <c r="AN117" s="5">
        <f>(AP117/0.2447529)*24/23</f>
        <v>8618.09036254791</v>
      </c>
      <c r="AO117" s="5">
        <f aca="true" t="shared" si="26" ref="AO117:AP121">X117+AA117+AG117+AJ117</f>
        <v>8618.090362547908</v>
      </c>
      <c r="AP117" s="5">
        <f t="shared" si="26"/>
        <v>2021.415</v>
      </c>
      <c r="AQ117" s="5">
        <v>8260.71</v>
      </c>
      <c r="AS117" s="5">
        <f>Z117+AC117+AI117+AL117</f>
        <v>8260.71</v>
      </c>
      <c r="AU117" s="5">
        <f>K117+AE117</f>
        <v>11875.619999999999</v>
      </c>
      <c r="AV117" s="1">
        <f>K117/AU117</f>
        <v>0.30439758092630115</v>
      </c>
      <c r="AW117" s="1">
        <f>AE117/AU117</f>
        <v>0.6956024190736989</v>
      </c>
      <c r="AY117" s="5">
        <f>V117+AQ117</f>
        <v>11875.619999999999</v>
      </c>
      <c r="AZ117" s="1">
        <f>V117/AY117</f>
        <v>0.30439758092630115</v>
      </c>
      <c r="BA117" s="1">
        <f>AQ117/AY117</f>
        <v>0.6956024190736989</v>
      </c>
    </row>
    <row r="118" spans="1:53" ht="12.75">
      <c r="A118" s="4">
        <v>1402</v>
      </c>
      <c r="B118" s="3">
        <v>12</v>
      </c>
      <c r="C118" s="3">
        <f>B118/12</f>
        <v>1</v>
      </c>
      <c r="D118" s="5">
        <f>E118/0.2447529</f>
        <v>267.66587852483053</v>
      </c>
      <c r="E118" s="5">
        <v>65.512</v>
      </c>
      <c r="F118" s="5">
        <f>V118*1</f>
        <v>2569.6</v>
      </c>
      <c r="J118" s="5">
        <v>65.512</v>
      </c>
      <c r="K118" s="5">
        <f>F118+I118</f>
        <v>2569.6</v>
      </c>
      <c r="T118" s="5">
        <f>U118/0.2447529</f>
        <v>267.66587852483053</v>
      </c>
      <c r="U118" s="5">
        <f>E118*1</f>
        <v>65.512</v>
      </c>
      <c r="V118" s="5">
        <v>2569.6</v>
      </c>
      <c r="X118" s="5">
        <f>(Y118/0.2447529)*(24/23)</f>
        <v>6126.025206576136</v>
      </c>
      <c r="Y118" s="5">
        <v>1436.889</v>
      </c>
      <c r="Z118" s="5">
        <v>5871.99</v>
      </c>
      <c r="AD118" s="5">
        <f t="shared" si="25"/>
        <v>1436.889</v>
      </c>
      <c r="AE118" s="5">
        <f t="shared" si="25"/>
        <v>5871.99</v>
      </c>
      <c r="AN118" s="5">
        <f>(AP118/0.2447529)*24/23</f>
        <v>6126.025206576137</v>
      </c>
      <c r="AO118" s="5">
        <f t="shared" si="26"/>
        <v>6126.025206576136</v>
      </c>
      <c r="AP118" s="5">
        <f t="shared" si="26"/>
        <v>1436.889</v>
      </c>
      <c r="AQ118" s="5">
        <v>5871.99</v>
      </c>
      <c r="AS118" s="5">
        <f>Z118+AC118+AI118+AL118</f>
        <v>5871.99</v>
      </c>
      <c r="AU118" s="5">
        <f>K118+AE118</f>
        <v>8441.59</v>
      </c>
      <c r="AV118" s="1">
        <f>K118/AU118</f>
        <v>0.30439763125193237</v>
      </c>
      <c r="AW118" s="1">
        <f>AE118/AU118</f>
        <v>0.6956023687480676</v>
      </c>
      <c r="AY118" s="5">
        <f>V118+AQ118</f>
        <v>8441.59</v>
      </c>
      <c r="AZ118" s="1">
        <f>V118/AY118</f>
        <v>0.30439763125193237</v>
      </c>
      <c r="BA118" s="1">
        <f>AQ118/AY118</f>
        <v>0.6956023687480676</v>
      </c>
    </row>
    <row r="119" spans="1:53" ht="12.75">
      <c r="A119" s="4">
        <v>1403</v>
      </c>
      <c r="B119" s="3">
        <v>12</v>
      </c>
      <c r="C119" s="3">
        <f>B119/12</f>
        <v>1</v>
      </c>
      <c r="D119" s="5">
        <f>E119/0.2447529</f>
        <v>0</v>
      </c>
      <c r="E119" s="5">
        <v>0</v>
      </c>
      <c r="F119" s="5">
        <f>V119*1</f>
        <v>0</v>
      </c>
      <c r="J119" s="5">
        <v>0</v>
      </c>
      <c r="K119" s="5">
        <f>F119+I119</f>
        <v>0</v>
      </c>
      <c r="T119" s="5">
        <f>U119/0.2447529</f>
        <v>0</v>
      </c>
      <c r="U119" s="5">
        <f>E119*1</f>
        <v>0</v>
      </c>
      <c r="X119" s="5">
        <f>(Y119/0.2447529)*(24/23)</f>
        <v>0</v>
      </c>
      <c r="Z119" s="5">
        <v>0</v>
      </c>
      <c r="AD119" s="5">
        <f t="shared" si="25"/>
        <v>0</v>
      </c>
      <c r="AE119" s="5">
        <f t="shared" si="25"/>
        <v>0</v>
      </c>
      <c r="AN119" s="5">
        <f>(AP119/0.2447529)*24/23</f>
        <v>0</v>
      </c>
      <c r="AO119" s="5">
        <f t="shared" si="26"/>
        <v>0</v>
      </c>
      <c r="AP119" s="5">
        <f t="shared" si="26"/>
        <v>0</v>
      </c>
      <c r="AS119" s="5">
        <f>Z119+AC119+AI119+AL119</f>
        <v>0</v>
      </c>
      <c r="AU119" s="5">
        <f>K119+AE119</f>
        <v>0</v>
      </c>
      <c r="AV119" s="1">
        <v>0</v>
      </c>
      <c r="AW119" s="1">
        <v>0</v>
      </c>
      <c r="AY119" s="5">
        <f>V119+AQ119</f>
        <v>0</v>
      </c>
      <c r="AZ119" s="1">
        <v>0</v>
      </c>
      <c r="BA119" s="1">
        <v>0</v>
      </c>
    </row>
    <row r="120" spans="1:53" ht="12.75">
      <c r="A120" s="4">
        <v>1404</v>
      </c>
      <c r="B120" s="3">
        <v>12</v>
      </c>
      <c r="C120" s="3">
        <f>B120/12</f>
        <v>1</v>
      </c>
      <c r="D120" s="5">
        <f>E120/0.2447529</f>
        <v>0</v>
      </c>
      <c r="E120" s="5">
        <v>0</v>
      </c>
      <c r="F120" s="5">
        <f>V120*1</f>
        <v>0</v>
      </c>
      <c r="J120" s="5">
        <v>0</v>
      </c>
      <c r="K120" s="5">
        <f>F120+I120</f>
        <v>0</v>
      </c>
      <c r="T120" s="5">
        <f>U120/0.2447529</f>
        <v>0</v>
      </c>
      <c r="U120" s="5">
        <f>E120*1</f>
        <v>0</v>
      </c>
      <c r="X120" s="5">
        <f>(Y120/0.2447529)*(24/23)</f>
        <v>0</v>
      </c>
      <c r="Z120" s="5">
        <v>0</v>
      </c>
      <c r="AD120" s="5">
        <f t="shared" si="25"/>
        <v>0</v>
      </c>
      <c r="AE120" s="5">
        <f t="shared" si="25"/>
        <v>0</v>
      </c>
      <c r="AN120" s="5">
        <f>(AP120/0.2447529)*24/23</f>
        <v>0</v>
      </c>
      <c r="AO120" s="5">
        <f t="shared" si="26"/>
        <v>0</v>
      </c>
      <c r="AP120" s="5">
        <f t="shared" si="26"/>
        <v>0</v>
      </c>
      <c r="AS120" s="5">
        <f>Z120+AC120+AI120+AL120</f>
        <v>0</v>
      </c>
      <c r="AU120" s="5">
        <f>K120+AE120</f>
        <v>0</v>
      </c>
      <c r="AV120" s="1">
        <v>0</v>
      </c>
      <c r="AW120" s="1">
        <v>0</v>
      </c>
      <c r="AY120" s="5">
        <f>V120+AQ120</f>
        <v>0</v>
      </c>
      <c r="AZ120" s="1">
        <v>0</v>
      </c>
      <c r="BA120" s="1">
        <v>0</v>
      </c>
    </row>
    <row r="121" spans="1:53" ht="12.75">
      <c r="A121" s="4">
        <v>1405</v>
      </c>
      <c r="B121" s="3">
        <v>12</v>
      </c>
      <c r="C121" s="3">
        <f>B121/12</f>
        <v>1</v>
      </c>
      <c r="D121" s="5">
        <f>E121/0.2447529</f>
        <v>0</v>
      </c>
      <c r="E121" s="5">
        <v>0</v>
      </c>
      <c r="F121" s="5">
        <f>V121*1</f>
        <v>0</v>
      </c>
      <c r="J121" s="5">
        <v>0</v>
      </c>
      <c r="K121" s="5">
        <f>F121+I121</f>
        <v>0</v>
      </c>
      <c r="T121" s="5">
        <f>U121/0.2447529</f>
        <v>0</v>
      </c>
      <c r="U121" s="5">
        <f>E121*1</f>
        <v>0</v>
      </c>
      <c r="X121" s="5">
        <f>(Y121/0.2447529)*(24/23)</f>
        <v>0</v>
      </c>
      <c r="Z121" s="5">
        <v>0</v>
      </c>
      <c r="AD121" s="5">
        <f t="shared" si="25"/>
        <v>0</v>
      </c>
      <c r="AE121" s="5">
        <f t="shared" si="25"/>
        <v>0</v>
      </c>
      <c r="AN121" s="5">
        <f>(AP121/0.2447529)*24/23</f>
        <v>0</v>
      </c>
      <c r="AO121" s="5">
        <f t="shared" si="26"/>
        <v>0</v>
      </c>
      <c r="AP121" s="5">
        <f t="shared" si="26"/>
        <v>0</v>
      </c>
      <c r="AS121" s="5">
        <f>Z121+AC121+AI121+AL121</f>
        <v>0</v>
      </c>
      <c r="AU121" s="5">
        <f>K121+AE121</f>
        <v>0</v>
      </c>
      <c r="AV121" s="1">
        <v>0</v>
      </c>
      <c r="AW121" s="1">
        <v>0</v>
      </c>
      <c r="AY121" s="5">
        <f>V121+AQ121</f>
        <v>0</v>
      </c>
      <c r="AZ121" s="1">
        <v>0</v>
      </c>
      <c r="BA121" s="1">
        <v>0</v>
      </c>
    </row>
    <row r="122" ht="12.75">
      <c r="B122" s="3"/>
    </row>
    <row r="123" spans="1:53" ht="12.75">
      <c r="A123" s="4" t="s">
        <v>19</v>
      </c>
      <c r="B123" s="8">
        <f>SUM(B117:B122)</f>
        <v>60</v>
      </c>
      <c r="C123" s="3">
        <f>B123/12</f>
        <v>5</v>
      </c>
      <c r="D123" s="5">
        <f>E123/0.2447529</f>
        <v>128.84341717707943</v>
      </c>
      <c r="E123" s="5">
        <f>SUM(E117:E122)/C123</f>
        <v>31.5348</v>
      </c>
      <c r="F123" s="5">
        <f>SUM(F117:F122)/C123</f>
        <v>1236.902</v>
      </c>
      <c r="J123" s="5">
        <f>SUM(J117:J122)/C123</f>
        <v>31.5348</v>
      </c>
      <c r="K123" s="5">
        <f>SUM(K117:K122)/C123</f>
        <v>1236.902</v>
      </c>
      <c r="T123" s="5">
        <f>U123/0.2447529</f>
        <v>128.84341717707943</v>
      </c>
      <c r="U123" s="5">
        <f>SUM(U117:U122)/C123</f>
        <v>31.5348</v>
      </c>
      <c r="V123" s="5">
        <f>SUM(V117:V122)/C123</f>
        <v>1236.902</v>
      </c>
      <c r="X123" s="5">
        <f>(Y123/0.2447529)*(24/23)</f>
        <v>2948.8231138248093</v>
      </c>
      <c r="Y123" s="5">
        <f>SUM(Y117:Y122)/C123</f>
        <v>691.6608</v>
      </c>
      <c r="Z123" s="5">
        <f>SUM(Z117:Z122)/C123</f>
        <v>2826.54</v>
      </c>
      <c r="AD123" s="5">
        <f>Y123+AB123</f>
        <v>691.6608</v>
      </c>
      <c r="AE123" s="5">
        <f>SUM(AE117:AE122)/C123</f>
        <v>2826.54</v>
      </c>
      <c r="AN123" s="5">
        <f>(AP123/0.2447529)*24/23</f>
        <v>2948.823113824809</v>
      </c>
      <c r="AO123" s="5">
        <f>X123+AA123+AG123+AJ123</f>
        <v>2948.8231138248093</v>
      </c>
      <c r="AP123" s="5">
        <f>Y123+AB123+AH123+AK123</f>
        <v>691.6608</v>
      </c>
      <c r="AQ123" s="5">
        <f>SUM(AQ117:AQ122)/C123</f>
        <v>2826.54</v>
      </c>
      <c r="AS123" s="5">
        <f>SUM(AS117:AS122)/C123</f>
        <v>2826.54</v>
      </c>
      <c r="AU123" s="5">
        <f>SUM(AU117:AU122)/C123</f>
        <v>4063.442</v>
      </c>
      <c r="AV123" s="1">
        <f>K123/AU123</f>
        <v>0.3043976018360789</v>
      </c>
      <c r="AW123" s="1">
        <f>AE123/AU123</f>
        <v>0.6956023981639211</v>
      </c>
      <c r="AY123" s="5">
        <f>SUM(AY117:AY122)/C123</f>
        <v>4063.442</v>
      </c>
      <c r="AZ123" s="1">
        <f>V123/AY123</f>
        <v>0.3043976018360789</v>
      </c>
      <c r="BA123" s="1">
        <f>AQ123/AY123</f>
        <v>0.6956023981639211</v>
      </c>
    </row>
    <row r="124" ht="12.75">
      <c r="B124" s="3"/>
    </row>
    <row r="125" spans="1:53" ht="12.75">
      <c r="A125" s="4">
        <v>1406</v>
      </c>
      <c r="B125" s="3">
        <v>12</v>
      </c>
      <c r="C125" s="3">
        <f>B125/12</f>
        <v>1</v>
      </c>
      <c r="D125" s="5">
        <f>E125/0.2447529</f>
        <v>0</v>
      </c>
      <c r="F125" s="5">
        <f>V125*1</f>
        <v>0</v>
      </c>
      <c r="K125" s="5">
        <f>F125+I125</f>
        <v>0</v>
      </c>
      <c r="T125" s="5">
        <f>U125/0.2447529</f>
        <v>0</v>
      </c>
      <c r="U125" s="5">
        <f>E125*1</f>
        <v>0</v>
      </c>
      <c r="X125" s="5">
        <f>(Y125/0.2447529)*(24/23)</f>
        <v>0</v>
      </c>
      <c r="Z125" s="5">
        <v>0</v>
      </c>
      <c r="AD125" s="5">
        <f aca="true" t="shared" si="27" ref="AD125:AE129">Y125+AB125</f>
        <v>0</v>
      </c>
      <c r="AE125" s="5">
        <f t="shared" si="27"/>
        <v>0</v>
      </c>
      <c r="AN125" s="5">
        <f>(AP125/0.2447529)*24/23</f>
        <v>0</v>
      </c>
      <c r="AO125" s="5">
        <f aca="true" t="shared" si="28" ref="AO125:AP129">X125+AA125+AG125+AJ125</f>
        <v>0</v>
      </c>
      <c r="AP125" s="5">
        <f t="shared" si="28"/>
        <v>0</v>
      </c>
      <c r="AS125" s="5">
        <f>Z125+AC125+AI125+AL125</f>
        <v>0</v>
      </c>
      <c r="AU125" s="5">
        <f>K125+AE125</f>
        <v>0</v>
      </c>
      <c r="AV125" s="1" t="e">
        <f>K125/AU125</f>
        <v>#DIV/0!</v>
      </c>
      <c r="AW125" s="1" t="e">
        <f>AE125/AU125</f>
        <v>#DIV/0!</v>
      </c>
      <c r="AY125" s="5">
        <f>V125+AQ125</f>
        <v>0</v>
      </c>
      <c r="AZ125" s="1">
        <v>0</v>
      </c>
      <c r="BA125" s="1">
        <v>0</v>
      </c>
    </row>
    <row r="126" spans="1:53" ht="12.75">
      <c r="A126" s="4">
        <v>1407</v>
      </c>
      <c r="B126" s="3">
        <v>12</v>
      </c>
      <c r="C126" s="3">
        <f>B126/12</f>
        <v>1</v>
      </c>
      <c r="D126" s="5">
        <f>E126/0.2447529</f>
        <v>0</v>
      </c>
      <c r="F126" s="5">
        <f>V126*1</f>
        <v>0</v>
      </c>
      <c r="K126" s="5">
        <f>F126+I126</f>
        <v>0</v>
      </c>
      <c r="T126" s="5">
        <f>U126/0.2447529</f>
        <v>0</v>
      </c>
      <c r="U126" s="5">
        <f>E126*1</f>
        <v>0</v>
      </c>
      <c r="X126" s="5">
        <f>(Y126/0.2447529)*(24/23)</f>
        <v>0</v>
      </c>
      <c r="Z126" s="5">
        <v>0</v>
      </c>
      <c r="AD126" s="5">
        <f t="shared" si="27"/>
        <v>0</v>
      </c>
      <c r="AE126" s="5">
        <f t="shared" si="27"/>
        <v>0</v>
      </c>
      <c r="AN126" s="5">
        <f>(AP126/0.2447529)*24/23</f>
        <v>0</v>
      </c>
      <c r="AO126" s="5">
        <f t="shared" si="28"/>
        <v>0</v>
      </c>
      <c r="AP126" s="5">
        <f t="shared" si="28"/>
        <v>0</v>
      </c>
      <c r="AS126" s="5">
        <f>Z126+AC126+AI126+AL126</f>
        <v>0</v>
      </c>
      <c r="AU126" s="5">
        <f>K126+AE126</f>
        <v>0</v>
      </c>
      <c r="AV126" s="1" t="e">
        <f>K126/AU126</f>
        <v>#DIV/0!</v>
      </c>
      <c r="AW126" s="1" t="e">
        <f>AE126/AU126</f>
        <v>#DIV/0!</v>
      </c>
      <c r="AY126" s="5">
        <f>V126+AQ126</f>
        <v>0</v>
      </c>
      <c r="AZ126" s="1">
        <v>0</v>
      </c>
      <c r="BA126" s="1">
        <v>0</v>
      </c>
    </row>
    <row r="127" spans="1:53" ht="12.75">
      <c r="A127" s="4">
        <v>1408</v>
      </c>
      <c r="B127" s="3">
        <v>12</v>
      </c>
      <c r="C127" s="3">
        <f>B127/12</f>
        <v>1</v>
      </c>
      <c r="D127" s="5">
        <f>E127/0.2447529</f>
        <v>0</v>
      </c>
      <c r="F127" s="5">
        <f>V127*1</f>
        <v>0</v>
      </c>
      <c r="K127" s="5">
        <f>F127+I127</f>
        <v>0</v>
      </c>
      <c r="T127" s="5">
        <f>U127/0.2447529</f>
        <v>0</v>
      </c>
      <c r="U127" s="5">
        <f>E127*1</f>
        <v>0</v>
      </c>
      <c r="X127" s="5">
        <f>(Y127/0.2447529)*(24/23)</f>
        <v>0</v>
      </c>
      <c r="Z127" s="5">
        <v>0</v>
      </c>
      <c r="AD127" s="5">
        <f t="shared" si="27"/>
        <v>0</v>
      </c>
      <c r="AE127" s="5">
        <f t="shared" si="27"/>
        <v>0</v>
      </c>
      <c r="AN127" s="5">
        <f>(AP127/0.2447529)*24/23</f>
        <v>0</v>
      </c>
      <c r="AO127" s="5">
        <f t="shared" si="28"/>
        <v>0</v>
      </c>
      <c r="AP127" s="5">
        <f t="shared" si="28"/>
        <v>0</v>
      </c>
      <c r="AS127" s="5">
        <f>Z127+AC127+AI127+AL127</f>
        <v>0</v>
      </c>
      <c r="AU127" s="5">
        <f>K127+AE127</f>
        <v>0</v>
      </c>
      <c r="AV127" s="1" t="e">
        <f>K127/AU127</f>
        <v>#DIV/0!</v>
      </c>
      <c r="AW127" s="1" t="e">
        <f>AE127/AU127</f>
        <v>#DIV/0!</v>
      </c>
      <c r="AY127" s="5">
        <f>V127+AQ127</f>
        <v>0</v>
      </c>
      <c r="AZ127" s="1">
        <v>0</v>
      </c>
      <c r="BA127" s="1">
        <v>0</v>
      </c>
    </row>
    <row r="128" spans="1:53" ht="12.75">
      <c r="A128" s="4">
        <v>1409</v>
      </c>
      <c r="B128" s="3">
        <v>12</v>
      </c>
      <c r="C128" s="3">
        <f>B128/12</f>
        <v>1</v>
      </c>
      <c r="D128" s="5">
        <f>E128/0.2447529</f>
        <v>0</v>
      </c>
      <c r="F128" s="5">
        <f>V128*1</f>
        <v>0</v>
      </c>
      <c r="K128" s="5">
        <f>F128+I128</f>
        <v>0</v>
      </c>
      <c r="T128" s="5">
        <f>U128/0.2447529</f>
        <v>0</v>
      </c>
      <c r="U128" s="5">
        <f>E128*1</f>
        <v>0</v>
      </c>
      <c r="X128" s="5">
        <f>(Y128/0.2447529)*(24/23)</f>
        <v>0</v>
      </c>
      <c r="Z128" s="5">
        <v>0</v>
      </c>
      <c r="AD128" s="5">
        <f t="shared" si="27"/>
        <v>0</v>
      </c>
      <c r="AE128" s="5">
        <f t="shared" si="27"/>
        <v>0</v>
      </c>
      <c r="AN128" s="5">
        <f>(AP128/0.2447529)*24/23</f>
        <v>0</v>
      </c>
      <c r="AO128" s="5">
        <f t="shared" si="28"/>
        <v>0</v>
      </c>
      <c r="AP128" s="5">
        <f t="shared" si="28"/>
        <v>0</v>
      </c>
      <c r="AS128" s="5">
        <f>Z128+AC128+AI128+AL128</f>
        <v>0</v>
      </c>
      <c r="AU128" s="5">
        <f>K128+AE128</f>
        <v>0</v>
      </c>
      <c r="AV128" s="1" t="e">
        <f>K128/AU128</f>
        <v>#DIV/0!</v>
      </c>
      <c r="AW128" s="1" t="e">
        <f>AE128/AU128</f>
        <v>#DIV/0!</v>
      </c>
      <c r="AY128" s="5">
        <f>V128+AQ128</f>
        <v>0</v>
      </c>
      <c r="AZ128" s="1">
        <v>0</v>
      </c>
      <c r="BA128" s="1">
        <v>0</v>
      </c>
    </row>
    <row r="129" spans="1:53" ht="12.75">
      <c r="A129" s="4">
        <v>1410</v>
      </c>
      <c r="B129" s="3">
        <v>12</v>
      </c>
      <c r="C129" s="3">
        <f>B129/12</f>
        <v>1</v>
      </c>
      <c r="D129" s="5">
        <f>E129/0.2447529</f>
        <v>388.6572947654553</v>
      </c>
      <c r="E129" s="5">
        <v>95.125</v>
      </c>
      <c r="F129" s="5">
        <f>V129*1</f>
        <v>3181.25</v>
      </c>
      <c r="J129" s="5">
        <v>95.125</v>
      </c>
      <c r="K129" s="5">
        <f>F129+I129</f>
        <v>3181.25</v>
      </c>
      <c r="T129" s="5">
        <f>U129/0.2447529</f>
        <v>388.6572947654553</v>
      </c>
      <c r="U129" s="5">
        <f>E129*1</f>
        <v>95.125</v>
      </c>
      <c r="V129" s="5">
        <v>3181.25</v>
      </c>
      <c r="X129" s="5">
        <f>(Y129/0.2447529)*(24/23)</f>
        <v>23740.71439256562</v>
      </c>
      <c r="Y129" s="5">
        <v>5568.5</v>
      </c>
      <c r="Z129" s="5">
        <v>19439.97</v>
      </c>
      <c r="AD129" s="5">
        <f t="shared" si="27"/>
        <v>5568.5</v>
      </c>
      <c r="AE129" s="5">
        <f t="shared" si="27"/>
        <v>19439.97</v>
      </c>
      <c r="AN129" s="5">
        <f>(AP129/0.2447529)*24/23</f>
        <v>23740.71439256562</v>
      </c>
      <c r="AO129" s="5">
        <f t="shared" si="28"/>
        <v>23740.71439256562</v>
      </c>
      <c r="AP129" s="5">
        <f t="shared" si="28"/>
        <v>5568.5</v>
      </c>
      <c r="AQ129" s="5">
        <v>19439.97</v>
      </c>
      <c r="AS129" s="5">
        <f>Z129+AC129+AI129+AL129</f>
        <v>19439.97</v>
      </c>
      <c r="AU129" s="5">
        <f>K129+AE129</f>
        <v>22621.22</v>
      </c>
      <c r="AV129" s="1">
        <f>K129/AU129</f>
        <v>0.14063123032267932</v>
      </c>
      <c r="AW129" s="1">
        <f>AE129/AU129</f>
        <v>0.8593687696773207</v>
      </c>
      <c r="AY129" s="5">
        <f>V129+AQ129</f>
        <v>22621.22</v>
      </c>
      <c r="AZ129" s="1">
        <f>V129/AY129</f>
        <v>0.14063123032267932</v>
      </c>
      <c r="BA129" s="1">
        <f>AQ129/AY129</f>
        <v>0.8593687696773207</v>
      </c>
    </row>
    <row r="130" ht="12.75">
      <c r="B130" s="3"/>
    </row>
    <row r="131" spans="1:53" ht="12.75">
      <c r="A131" s="4" t="s">
        <v>20</v>
      </c>
      <c r="B131" s="8">
        <f>SUM(B125:B130)</f>
        <v>60</v>
      </c>
      <c r="C131" s="3">
        <f>B131/12</f>
        <v>5</v>
      </c>
      <c r="D131" s="5">
        <f>E131/0.2447529</f>
        <v>77.73145895309105</v>
      </c>
      <c r="E131" s="5">
        <f>SUM(E125:E130)/C131</f>
        <v>19.025</v>
      </c>
      <c r="F131" s="5">
        <f>SUM(F125:F130)/C131</f>
        <v>636.25</v>
      </c>
      <c r="J131" s="5">
        <f>SUM(J125:J130)/C131</f>
        <v>19.025</v>
      </c>
      <c r="K131" s="5">
        <f>SUM(K125:K130)/C131</f>
        <v>636.25</v>
      </c>
      <c r="T131" s="5">
        <f>U131/0.2447529</f>
        <v>77.73145895309105</v>
      </c>
      <c r="U131" s="5">
        <f>SUM(U125:U130)/C131</f>
        <v>19.025</v>
      </c>
      <c r="V131" s="5">
        <f>SUM(V125:V130)/C131</f>
        <v>636.25</v>
      </c>
      <c r="X131" s="5">
        <f>(Y131/0.2447529)*(24/23)</f>
        <v>4748.142878513124</v>
      </c>
      <c r="Y131" s="5">
        <f>SUM(Y125:Y130)/C131</f>
        <v>1113.7</v>
      </c>
      <c r="Z131" s="5">
        <f>SUM(Z125:Z130)/C131</f>
        <v>3887.994</v>
      </c>
      <c r="AD131" s="5">
        <f>Y131+AB131</f>
        <v>1113.7</v>
      </c>
      <c r="AE131" s="5">
        <f>SUM(AE125:AE130)/C131</f>
        <v>3887.994</v>
      </c>
      <c r="AN131" s="5">
        <f>(AP131/0.2447529)*24/23</f>
        <v>4748.142878513124</v>
      </c>
      <c r="AO131" s="5">
        <f>X131+AA131+AG131+AJ131</f>
        <v>4748.142878513124</v>
      </c>
      <c r="AP131" s="5">
        <f>Y131+AB131+AH131+AK131</f>
        <v>1113.7</v>
      </c>
      <c r="AQ131" s="5">
        <f>SUM(AQ125:AQ130)/C131</f>
        <v>3887.994</v>
      </c>
      <c r="AS131" s="5">
        <f>SUM(AS125:AS130)/C131</f>
        <v>3887.994</v>
      </c>
      <c r="AU131" s="5">
        <f>SUM(AU125:AU130)/C131</f>
        <v>4524.244000000001</v>
      </c>
      <c r="AV131" s="1">
        <f>K131/AU131</f>
        <v>0.1406312303226793</v>
      </c>
      <c r="AW131" s="1">
        <f>AE131/AU131</f>
        <v>0.8593687696773206</v>
      </c>
      <c r="AY131" s="5">
        <f>SUM(AY125:AY130)/C131</f>
        <v>4524.244000000001</v>
      </c>
      <c r="AZ131" s="1">
        <f>V131/AY131</f>
        <v>0.1406312303226793</v>
      </c>
      <c r="BA131" s="1">
        <f>AQ131/AY131</f>
        <v>0.8593687696773206</v>
      </c>
    </row>
    <row r="132" ht="12.75">
      <c r="B132" s="3"/>
    </row>
    <row r="133" spans="1:53" ht="12.75">
      <c r="A133" s="4">
        <v>1411</v>
      </c>
      <c r="B133" s="3">
        <v>12</v>
      </c>
      <c r="C133" s="3">
        <f>B133/12</f>
        <v>1</v>
      </c>
      <c r="D133" s="5">
        <f>E133/0.2447529</f>
        <v>91.73333594821554</v>
      </c>
      <c r="E133" s="5">
        <v>22.452</v>
      </c>
      <c r="F133" s="5">
        <f>V133*1</f>
        <v>750.86</v>
      </c>
      <c r="J133" s="5">
        <v>22.452</v>
      </c>
      <c r="K133" s="5">
        <f>F133+I133</f>
        <v>750.86</v>
      </c>
      <c r="T133" s="5">
        <f>U133/0.2447529</f>
        <v>91.73333594821554</v>
      </c>
      <c r="U133" s="5">
        <f>E133*1</f>
        <v>22.452</v>
      </c>
      <c r="V133" s="5">
        <v>750.86</v>
      </c>
      <c r="X133" s="5">
        <f>(Y133/0.2447529)*(24/23)</f>
        <v>14374.125371201802</v>
      </c>
      <c r="Y133" s="5">
        <v>3371.521</v>
      </c>
      <c r="Z133" s="5">
        <v>11751.86</v>
      </c>
      <c r="AD133" s="5">
        <f aca="true" t="shared" si="29" ref="AD133:AE137">Y133+AB133</f>
        <v>3371.521</v>
      </c>
      <c r="AE133" s="5">
        <f t="shared" si="29"/>
        <v>11751.86</v>
      </c>
      <c r="AN133" s="5">
        <f>(AP133/0.2447529)*24/23</f>
        <v>14374.125371201804</v>
      </c>
      <c r="AO133" s="5">
        <f aca="true" t="shared" si="30" ref="AO133:AP137">X133+AA133+AG133+AJ133</f>
        <v>14374.125371201802</v>
      </c>
      <c r="AP133" s="5">
        <f t="shared" si="30"/>
        <v>3371.521</v>
      </c>
      <c r="AQ133" s="5">
        <v>11751.86</v>
      </c>
      <c r="AS133" s="5">
        <f>Z133+AC133+AI133+AL133</f>
        <v>11751.86</v>
      </c>
      <c r="AU133" s="5">
        <f>K133+AE133</f>
        <v>12502.720000000001</v>
      </c>
      <c r="AV133" s="1">
        <f>K133/AU133</f>
        <v>0.06005573187274449</v>
      </c>
      <c r="AW133" s="1">
        <f>AE133/AU133</f>
        <v>0.9399442681272555</v>
      </c>
      <c r="AY133" s="5">
        <f>V133+AQ133</f>
        <v>12502.720000000001</v>
      </c>
      <c r="AZ133" s="1">
        <v>0</v>
      </c>
      <c r="BA133" s="1">
        <v>0</v>
      </c>
    </row>
    <row r="134" spans="1:53" ht="12.75">
      <c r="A134" s="4">
        <v>1412</v>
      </c>
      <c r="B134" s="3">
        <v>12</v>
      </c>
      <c r="C134" s="3">
        <f>B134/12</f>
        <v>1</v>
      </c>
      <c r="D134" s="5">
        <f>E134/0.2447529</f>
        <v>0</v>
      </c>
      <c r="F134" s="5">
        <f>V134*1</f>
        <v>0</v>
      </c>
      <c r="K134" s="5">
        <f>F134+I134</f>
        <v>0</v>
      </c>
      <c r="T134" s="5">
        <f>U134/0.2447529</f>
        <v>0</v>
      </c>
      <c r="U134" s="5">
        <f>E134*1</f>
        <v>0</v>
      </c>
      <c r="X134" s="5">
        <f>(Y134/0.2447529)*(24/23)</f>
        <v>29664.20702533933</v>
      </c>
      <c r="Y134" s="5">
        <v>6957.884</v>
      </c>
      <c r="Z134" s="5">
        <v>24258.52</v>
      </c>
      <c r="AD134" s="5">
        <f t="shared" si="29"/>
        <v>6957.884</v>
      </c>
      <c r="AE134" s="5">
        <f t="shared" si="29"/>
        <v>24258.52</v>
      </c>
      <c r="AN134" s="5">
        <f>(AP134/0.2447529)*24/23</f>
        <v>29664.207025339332</v>
      </c>
      <c r="AO134" s="5">
        <f t="shared" si="30"/>
        <v>29664.20702533933</v>
      </c>
      <c r="AP134" s="5">
        <f t="shared" si="30"/>
        <v>6957.884</v>
      </c>
      <c r="AQ134" s="5">
        <v>24258.52</v>
      </c>
      <c r="AS134" s="5">
        <f>Z134+AC134+AI134+AL134</f>
        <v>24258.52</v>
      </c>
      <c r="AU134" s="5">
        <f>K134+AE134</f>
        <v>24258.52</v>
      </c>
      <c r="AV134" s="1">
        <f>K134/AU134</f>
        <v>0</v>
      </c>
      <c r="AW134" s="1">
        <f>AE134/AU134</f>
        <v>1</v>
      </c>
      <c r="AY134" s="5">
        <f>V134+AQ134</f>
        <v>24258.52</v>
      </c>
      <c r="AZ134" s="1">
        <f>V134/AY134</f>
        <v>0</v>
      </c>
      <c r="BA134" s="1">
        <f>AQ134/AY134</f>
        <v>1</v>
      </c>
    </row>
    <row r="135" spans="1:53" ht="12.75">
      <c r="A135" s="4">
        <v>1413</v>
      </c>
      <c r="B135" s="3">
        <v>12</v>
      </c>
      <c r="C135" s="3">
        <f>B135/12</f>
        <v>1</v>
      </c>
      <c r="D135" s="5">
        <f>E135/0.2447529</f>
        <v>5.299222195120057</v>
      </c>
      <c r="E135" s="5">
        <v>1.297</v>
      </c>
      <c r="F135" s="5">
        <f>V135*1</f>
        <v>43.37</v>
      </c>
      <c r="J135" s="5">
        <v>1.297</v>
      </c>
      <c r="K135" s="5">
        <f>F135+I135</f>
        <v>43.37</v>
      </c>
      <c r="T135" s="5">
        <f>U135/0.2447529</f>
        <v>5.299222195120057</v>
      </c>
      <c r="U135" s="5">
        <f>E135*1</f>
        <v>1.297</v>
      </c>
      <c r="V135" s="5">
        <v>43.37</v>
      </c>
      <c r="X135" s="5">
        <f>(Y135/0.2447529)*(24/23)</f>
        <v>3281.1214902867337</v>
      </c>
      <c r="Y135" s="5">
        <v>769.603</v>
      </c>
      <c r="Z135" s="5">
        <v>2693.26</v>
      </c>
      <c r="AD135" s="5">
        <f t="shared" si="29"/>
        <v>769.603</v>
      </c>
      <c r="AE135" s="5">
        <f t="shared" si="29"/>
        <v>2693.26</v>
      </c>
      <c r="AN135" s="5">
        <f>(AP135/0.2447529)*24/23</f>
        <v>3281.121490286734</v>
      </c>
      <c r="AO135" s="5">
        <f t="shared" si="30"/>
        <v>3281.1214902867337</v>
      </c>
      <c r="AP135" s="5">
        <f t="shared" si="30"/>
        <v>769.603</v>
      </c>
      <c r="AQ135" s="5">
        <v>2693.26</v>
      </c>
      <c r="AS135" s="5">
        <f>Z135+AC135+AI135+AL135</f>
        <v>2693.26</v>
      </c>
      <c r="AU135" s="5">
        <f>K135+AE135</f>
        <v>2736.63</v>
      </c>
      <c r="AV135" s="1">
        <f>K135/AU135</f>
        <v>0.015847958986052187</v>
      </c>
      <c r="AW135" s="1">
        <f>AE135/AU135</f>
        <v>0.9841520410139478</v>
      </c>
      <c r="AY135" s="5">
        <f>V135+AQ135</f>
        <v>2736.63</v>
      </c>
      <c r="AZ135" s="1">
        <f>V135/AY135</f>
        <v>0.015847958986052187</v>
      </c>
      <c r="BA135" s="1">
        <f>AQ135/AY135</f>
        <v>0.9841520410139478</v>
      </c>
    </row>
    <row r="136" spans="1:53" ht="12.75">
      <c r="A136" s="4">
        <v>1414</v>
      </c>
      <c r="B136" s="3">
        <v>12</v>
      </c>
      <c r="C136" s="3">
        <f>B136/12</f>
        <v>1</v>
      </c>
      <c r="D136" s="5">
        <f>E136/0.2447529</f>
        <v>15.758750968834283</v>
      </c>
      <c r="E136" s="5">
        <v>3.857</v>
      </c>
      <c r="F136" s="5">
        <f>V136*1</f>
        <v>128.98</v>
      </c>
      <c r="J136" s="5">
        <v>3.857</v>
      </c>
      <c r="K136" s="5">
        <f>F136+I136</f>
        <v>128.98</v>
      </c>
      <c r="T136" s="5">
        <f>U136/0.2447529</f>
        <v>15.758750968834283</v>
      </c>
      <c r="U136" s="5">
        <f>E136*1</f>
        <v>3.857</v>
      </c>
      <c r="V136" s="5">
        <v>128.98</v>
      </c>
      <c r="X136" s="5">
        <f>(Y136/0.2447529)*(24/23)</f>
        <v>3733.859919446351</v>
      </c>
      <c r="Y136" s="5">
        <v>875.795</v>
      </c>
      <c r="Z136" s="5">
        <v>3065.66</v>
      </c>
      <c r="AD136" s="5">
        <f t="shared" si="29"/>
        <v>875.795</v>
      </c>
      <c r="AE136" s="5">
        <f t="shared" si="29"/>
        <v>3065.66</v>
      </c>
      <c r="AN136" s="5">
        <f>(AP136/0.2447529)*24/23</f>
        <v>3733.859919446351</v>
      </c>
      <c r="AO136" s="5">
        <f t="shared" si="30"/>
        <v>3733.859919446351</v>
      </c>
      <c r="AP136" s="5">
        <f t="shared" si="30"/>
        <v>875.795</v>
      </c>
      <c r="AQ136" s="5">
        <v>3065.66</v>
      </c>
      <c r="AS136" s="5">
        <f>Z136+AC136+AI136+AL136</f>
        <v>3065.66</v>
      </c>
      <c r="AU136" s="5">
        <f>K136+AE136</f>
        <v>3194.64</v>
      </c>
      <c r="AV136" s="1">
        <f>K136/AU136</f>
        <v>0.04037387624270653</v>
      </c>
      <c r="AW136" s="1">
        <f>AE136/AU136</f>
        <v>0.9596261237572935</v>
      </c>
      <c r="AY136" s="5">
        <f>V136+AQ136</f>
        <v>3194.64</v>
      </c>
      <c r="AZ136" s="1">
        <f>V136/AY136</f>
        <v>0.04037387624270653</v>
      </c>
      <c r="BA136" s="1">
        <f>AQ136/AY136</f>
        <v>0.9596261237572935</v>
      </c>
    </row>
    <row r="137" spans="1:53" ht="12.75">
      <c r="A137" s="4">
        <v>1415</v>
      </c>
      <c r="B137" s="3">
        <v>12</v>
      </c>
      <c r="C137" s="3">
        <f>B137/12</f>
        <v>1</v>
      </c>
      <c r="D137" s="5">
        <f>E137/0.2447529</f>
        <v>7.4033852101446</v>
      </c>
      <c r="E137" s="5">
        <v>1.812</v>
      </c>
      <c r="F137" s="5">
        <f>V137*1</f>
        <v>60.6</v>
      </c>
      <c r="J137" s="5">
        <v>1.812</v>
      </c>
      <c r="K137" s="5">
        <f>F137+I137</f>
        <v>60.6</v>
      </c>
      <c r="T137" s="5">
        <f>U137/0.2447529</f>
        <v>7.4033852101446</v>
      </c>
      <c r="U137" s="5">
        <f>E137*1</f>
        <v>1.812</v>
      </c>
      <c r="V137" s="5">
        <v>60.6</v>
      </c>
      <c r="X137" s="5">
        <f>(Y137/0.2447529)*(24/23)</f>
        <v>1903.7806133735555</v>
      </c>
      <c r="Y137" s="5">
        <v>446.541</v>
      </c>
      <c r="Z137" s="5">
        <v>1559.93</v>
      </c>
      <c r="AD137" s="5">
        <f t="shared" si="29"/>
        <v>446.541</v>
      </c>
      <c r="AE137" s="5">
        <f t="shared" si="29"/>
        <v>1559.93</v>
      </c>
      <c r="AN137" s="5">
        <f>(AP137/0.2447529)*24/23</f>
        <v>1903.7806133735558</v>
      </c>
      <c r="AO137" s="5">
        <f t="shared" si="30"/>
        <v>1903.7806133735555</v>
      </c>
      <c r="AP137" s="5">
        <f t="shared" si="30"/>
        <v>446.541</v>
      </c>
      <c r="AQ137" s="5">
        <v>1559.93</v>
      </c>
      <c r="AS137" s="5">
        <f>Z137+AC137+AI137+AL137</f>
        <v>1559.93</v>
      </c>
      <c r="AU137" s="5">
        <f>K137+AE137</f>
        <v>1620.53</v>
      </c>
      <c r="AV137" s="1">
        <f>K137/AU137</f>
        <v>0.037395173184081754</v>
      </c>
      <c r="AW137" s="1">
        <f>AE137/AU137</f>
        <v>0.9626048268159183</v>
      </c>
      <c r="AY137" s="5">
        <f>V137+AQ137</f>
        <v>1620.53</v>
      </c>
      <c r="AZ137" s="1">
        <f>V137/AY137</f>
        <v>0.037395173184081754</v>
      </c>
      <c r="BA137" s="1">
        <f>AQ137/AY137</f>
        <v>0.9626048268159183</v>
      </c>
    </row>
    <row r="138" ht="12.75">
      <c r="B138" s="3"/>
    </row>
    <row r="139" spans="1:53" ht="12.75">
      <c r="A139" s="4" t="s">
        <v>21</v>
      </c>
      <c r="B139" s="8">
        <f>SUM(B133:B138)</f>
        <v>60</v>
      </c>
      <c r="C139" s="3">
        <f>B139/12</f>
        <v>5</v>
      </c>
      <c r="D139" s="5">
        <f>E139/0.2447529</f>
        <v>24.038938864462896</v>
      </c>
      <c r="E139" s="5">
        <f>SUM(E133:E138)/C139</f>
        <v>5.8836</v>
      </c>
      <c r="F139" s="5">
        <f>SUM(F133:F138)/C139</f>
        <v>196.762</v>
      </c>
      <c r="J139" s="5">
        <f>SUM(J133:J138)/C139</f>
        <v>5.8836</v>
      </c>
      <c r="K139" s="5">
        <f>SUM(K133:K138)/C139</f>
        <v>196.762</v>
      </c>
      <c r="T139" s="5">
        <f>U139/0.2447529</f>
        <v>24.038938864462896</v>
      </c>
      <c r="U139" s="5">
        <f>SUM(U133:U138)/C139</f>
        <v>5.8836</v>
      </c>
      <c r="V139" s="5">
        <f>SUM(V133:V138)/C139</f>
        <v>196.762</v>
      </c>
      <c r="X139" s="5">
        <f>(Y139/0.2447529)*(24/23)</f>
        <v>10591.418883929553</v>
      </c>
      <c r="Y139" s="5">
        <f>SUM(Y133:Y138)/C139</f>
        <v>2484.2688</v>
      </c>
      <c r="Z139" s="5">
        <f>SUM(Z133:Z138)/C139</f>
        <v>8665.846000000001</v>
      </c>
      <c r="AD139" s="5">
        <f>Y139+AB139</f>
        <v>2484.2688</v>
      </c>
      <c r="AE139" s="5">
        <f>SUM(AE133:AE138)/C139</f>
        <v>8665.846000000001</v>
      </c>
      <c r="AN139" s="5">
        <f>(AP139/0.2447529)*24/23</f>
        <v>10591.418883929553</v>
      </c>
      <c r="AO139" s="5">
        <f>X139+AA139+AG139+AJ139</f>
        <v>10591.418883929553</v>
      </c>
      <c r="AP139" s="5">
        <f>Y139+AB139+AH139+AK139</f>
        <v>2484.2688</v>
      </c>
      <c r="AQ139" s="5">
        <f>SUM(AQ133:AQ138)/C139</f>
        <v>8665.846000000001</v>
      </c>
      <c r="AS139" s="5">
        <f>SUM(AS133:AS138)/C139</f>
        <v>8665.846000000001</v>
      </c>
      <c r="AU139" s="5">
        <f>SUM(AU133:AU138)/C139</f>
        <v>8862.608</v>
      </c>
      <c r="AV139" s="1">
        <f>K139/AU139</f>
        <v>0.02220136555740703</v>
      </c>
      <c r="AW139" s="1">
        <f>AE139/AU139</f>
        <v>0.9777986344425931</v>
      </c>
      <c r="AY139" s="5">
        <f>SUM(AY133:AY138)/C139</f>
        <v>8862.608</v>
      </c>
      <c r="AZ139" s="1">
        <f>V139/AY139</f>
        <v>0.02220136555740703</v>
      </c>
      <c r="BA139" s="1">
        <f>AQ139/AY139</f>
        <v>0.9777986344425931</v>
      </c>
    </row>
    <row r="140" ht="12.75">
      <c r="B140" s="3"/>
    </row>
    <row r="141" spans="1:53" ht="12.75">
      <c r="A141" s="4">
        <v>1416</v>
      </c>
      <c r="B141" s="3">
        <v>12</v>
      </c>
      <c r="C141" s="3">
        <f>B141/12</f>
        <v>1</v>
      </c>
      <c r="D141" s="5">
        <f>E141/0.2447529</f>
        <v>0</v>
      </c>
      <c r="F141" s="5">
        <f>V141*1</f>
        <v>0</v>
      </c>
      <c r="K141" s="5">
        <f>F141+I141</f>
        <v>0</v>
      </c>
      <c r="T141" s="5">
        <f>U141/0.2447529</f>
        <v>0</v>
      </c>
      <c r="U141" s="5">
        <f>E141*1</f>
        <v>0</v>
      </c>
      <c r="Z141" s="5">
        <v>0</v>
      </c>
      <c r="AD141" s="5">
        <f aca="true" t="shared" si="31" ref="AD141:AE145">Y141+AB141</f>
        <v>0</v>
      </c>
      <c r="AE141" s="5">
        <f t="shared" si="31"/>
        <v>0</v>
      </c>
      <c r="AN141" s="5">
        <f>(AP141/0.2447529)*24/23</f>
        <v>0</v>
      </c>
      <c r="AO141" s="5">
        <f aca="true" t="shared" si="32" ref="AO141:AP145">X141+AA141+AG141+AJ141</f>
        <v>0</v>
      </c>
      <c r="AP141" s="5">
        <f t="shared" si="32"/>
        <v>0</v>
      </c>
      <c r="AS141" s="5">
        <f>Z141+AC141+AI141+AL141</f>
        <v>0</v>
      </c>
      <c r="AU141" s="5">
        <f>K141+AE141</f>
        <v>0</v>
      </c>
      <c r="AV141" s="1" t="e">
        <f>K141/AU141</f>
        <v>#DIV/0!</v>
      </c>
      <c r="AW141" s="1" t="e">
        <f>AE141/AU141</f>
        <v>#DIV/0!</v>
      </c>
      <c r="AY141" s="5">
        <f>V141+AQ141</f>
        <v>0</v>
      </c>
      <c r="AZ141" s="1">
        <v>0</v>
      </c>
      <c r="BA141" s="1">
        <v>0</v>
      </c>
    </row>
    <row r="142" spans="1:53" ht="12.75">
      <c r="A142" s="4">
        <v>1417</v>
      </c>
      <c r="B142" s="3">
        <v>12</v>
      </c>
      <c r="C142" s="3">
        <f>B142/12</f>
        <v>1</v>
      </c>
      <c r="D142" s="5">
        <f>E142/0.2447529</f>
        <v>0</v>
      </c>
      <c r="F142" s="5">
        <f>V142*1</f>
        <v>0</v>
      </c>
      <c r="K142" s="5">
        <f>F142+I142</f>
        <v>0</v>
      </c>
      <c r="T142" s="5">
        <f>U142/0.2447529</f>
        <v>0</v>
      </c>
      <c r="U142" s="5">
        <f>E142*1</f>
        <v>0</v>
      </c>
      <c r="Z142" s="5">
        <v>0</v>
      </c>
      <c r="AD142" s="5">
        <f t="shared" si="31"/>
        <v>0</v>
      </c>
      <c r="AE142" s="5">
        <f t="shared" si="31"/>
        <v>0</v>
      </c>
      <c r="AN142" s="5">
        <f>(AP142/0.2447529)*24/23</f>
        <v>0</v>
      </c>
      <c r="AO142" s="5">
        <f t="shared" si="32"/>
        <v>0</v>
      </c>
      <c r="AP142" s="5">
        <f t="shared" si="32"/>
        <v>0</v>
      </c>
      <c r="AS142" s="5">
        <f>Z142+AC142+AI142+AL142</f>
        <v>0</v>
      </c>
      <c r="AU142" s="5">
        <f>K142+AE142</f>
        <v>0</v>
      </c>
      <c r="AV142" s="1" t="e">
        <f>K142/AU142</f>
        <v>#DIV/0!</v>
      </c>
      <c r="AW142" s="1" t="e">
        <f>AE142/AU142</f>
        <v>#DIV/0!</v>
      </c>
      <c r="AY142" s="5">
        <f>V142+AQ142</f>
        <v>0</v>
      </c>
      <c r="AZ142" s="1">
        <v>0</v>
      </c>
      <c r="BA142" s="1">
        <v>0</v>
      </c>
    </row>
    <row r="143" spans="1:53" ht="12.75">
      <c r="A143" s="4">
        <v>1418</v>
      </c>
      <c r="B143" s="3">
        <v>12</v>
      </c>
      <c r="C143" s="3">
        <f>B143/12</f>
        <v>1</v>
      </c>
      <c r="D143" s="5">
        <f>E143/0.2447529</f>
        <v>46.53673153617383</v>
      </c>
      <c r="E143" s="5">
        <v>11.39</v>
      </c>
      <c r="F143" s="5">
        <f>V143*1</f>
        <v>427.75</v>
      </c>
      <c r="J143" s="5">
        <v>11.39</v>
      </c>
      <c r="K143" s="5">
        <f>F143+I143</f>
        <v>427.75</v>
      </c>
      <c r="T143" s="5">
        <f>U143/0.2447529</f>
        <v>46.53673153617383</v>
      </c>
      <c r="U143" s="5">
        <f>E143*1</f>
        <v>11.39</v>
      </c>
      <c r="V143" s="5">
        <v>427.75</v>
      </c>
      <c r="X143" s="5">
        <f>(Y143/0.2447529)*(24/23)</f>
        <v>1982.2910300996211</v>
      </c>
      <c r="Y143" s="5">
        <v>464.956</v>
      </c>
      <c r="Z143" s="5">
        <v>1982.29</v>
      </c>
      <c r="AD143" s="5">
        <f t="shared" si="31"/>
        <v>464.956</v>
      </c>
      <c r="AE143" s="5">
        <f t="shared" si="31"/>
        <v>1982.29</v>
      </c>
      <c r="AN143" s="5">
        <f>(AP143/0.2447529)*24/23</f>
        <v>1982.2910300996211</v>
      </c>
      <c r="AO143" s="5">
        <f t="shared" si="32"/>
        <v>1982.2910300996211</v>
      </c>
      <c r="AP143" s="5">
        <f t="shared" si="32"/>
        <v>464.956</v>
      </c>
      <c r="AQ143" s="5">
        <v>1982.29</v>
      </c>
      <c r="AS143" s="5">
        <f>Z143+AC143+AI143+AL143</f>
        <v>1982.29</v>
      </c>
      <c r="AU143" s="5">
        <f>K143+AE143</f>
        <v>2410.04</v>
      </c>
      <c r="AV143" s="1">
        <f>K143/AU143</f>
        <v>0.1774866807189922</v>
      </c>
      <c r="AW143" s="1">
        <f>AE143/AU143</f>
        <v>0.8225133192810078</v>
      </c>
      <c r="AY143" s="5">
        <f>V143+AQ143</f>
        <v>2410.04</v>
      </c>
      <c r="AZ143" s="1">
        <v>0</v>
      </c>
      <c r="BA143" s="1">
        <v>0</v>
      </c>
    </row>
    <row r="144" spans="1:53" ht="12.75">
      <c r="A144" s="4">
        <v>1419</v>
      </c>
      <c r="B144" s="3">
        <v>12</v>
      </c>
      <c r="C144" s="3">
        <f>B144/12</f>
        <v>1</v>
      </c>
      <c r="D144" s="5">
        <f>E144/0.2447529</f>
        <v>0</v>
      </c>
      <c r="F144" s="5">
        <f>V144*1</f>
        <v>0</v>
      </c>
      <c r="K144" s="5">
        <f>F144+I144</f>
        <v>0</v>
      </c>
      <c r="T144" s="5">
        <f>U144/0.2447529</f>
        <v>0</v>
      </c>
      <c r="Z144" s="5">
        <v>0</v>
      </c>
      <c r="AD144" s="5">
        <f t="shared" si="31"/>
        <v>0</v>
      </c>
      <c r="AE144" s="5">
        <f t="shared" si="31"/>
        <v>0</v>
      </c>
      <c r="AN144" s="5">
        <f>(AP144/0.2447529)*24/23</f>
        <v>0</v>
      </c>
      <c r="AO144" s="5">
        <f t="shared" si="32"/>
        <v>0</v>
      </c>
      <c r="AP144" s="5">
        <f t="shared" si="32"/>
        <v>0</v>
      </c>
      <c r="AQ144" s="5">
        <v>0</v>
      </c>
      <c r="AS144" s="5">
        <f>Z144+AC144+AI144+AL144</f>
        <v>0</v>
      </c>
      <c r="AU144" s="5">
        <f>K144+AE144</f>
        <v>0</v>
      </c>
      <c r="AV144" s="1" t="e">
        <f>K144/AU144</f>
        <v>#DIV/0!</v>
      </c>
      <c r="AW144" s="1" t="e">
        <f>AE144/AU144</f>
        <v>#DIV/0!</v>
      </c>
      <c r="AY144" s="5">
        <f>V144+AQ144</f>
        <v>0</v>
      </c>
      <c r="AZ144" s="1">
        <v>0</v>
      </c>
      <c r="BA144" s="1">
        <v>0</v>
      </c>
    </row>
    <row r="145" spans="1:53" ht="12.75">
      <c r="A145" s="4">
        <v>1420</v>
      </c>
      <c r="B145" s="3">
        <v>12</v>
      </c>
      <c r="C145" s="3">
        <f>B145/12</f>
        <v>1</v>
      </c>
      <c r="D145" s="5">
        <f>E145/0.2447529</f>
        <v>0</v>
      </c>
      <c r="E145" s="5">
        <f>D145*0.2447529</f>
        <v>0</v>
      </c>
      <c r="F145" s="5">
        <f>E145/U145*V145</f>
        <v>0</v>
      </c>
      <c r="G145" s="5">
        <v>41.48</v>
      </c>
      <c r="H145" s="5">
        <f>G145*0.2447529</f>
        <v>10.152350292</v>
      </c>
      <c r="I145" s="5">
        <v>480.42</v>
      </c>
      <c r="J145" s="5">
        <f>E145+H145</f>
        <v>10.152350292</v>
      </c>
      <c r="K145" s="5">
        <f>F145+I145</f>
        <v>480.42</v>
      </c>
      <c r="T145" s="5">
        <f>D145+G145+M145+P145</f>
        <v>41.48</v>
      </c>
      <c r="U145" s="5">
        <f>T145*0.2447529</f>
        <v>10.152350292</v>
      </c>
      <c r="V145" s="5">
        <v>480.42</v>
      </c>
      <c r="X145" s="5">
        <v>58323</v>
      </c>
      <c r="Y145" s="5">
        <f>X145*0.2447529*(23/24)</f>
        <v>13679.9432455875</v>
      </c>
      <c r="Z145" s="5">
        <v>66138.24</v>
      </c>
      <c r="AA145" s="5">
        <v>6298.91</v>
      </c>
      <c r="AB145" s="5">
        <f>AA145*0.2447529*(23/24)</f>
        <v>1477.439968949875</v>
      </c>
      <c r="AC145" s="5">
        <v>7142.96</v>
      </c>
      <c r="AD145" s="5">
        <f t="shared" si="31"/>
        <v>15157.383214537374</v>
      </c>
      <c r="AE145" s="5">
        <f t="shared" si="31"/>
        <v>73281.20000000001</v>
      </c>
      <c r="AH145" s="5">
        <f>AG145*0.2447529*(23/24)</f>
        <v>0</v>
      </c>
      <c r="AK145" s="5">
        <f>AJ145*0.2447529*(23/24)</f>
        <v>0</v>
      </c>
      <c r="AN145" s="5">
        <f>(AP145/0.2447529)*24/23</f>
        <v>64621.909999999996</v>
      </c>
      <c r="AO145" s="5">
        <f t="shared" si="32"/>
        <v>64621.91</v>
      </c>
      <c r="AP145" s="5">
        <f t="shared" si="32"/>
        <v>15157.383214537374</v>
      </c>
      <c r="AQ145" s="5">
        <v>73281.2</v>
      </c>
      <c r="AS145" s="5">
        <f>Z145+AC145+AI145+AL145</f>
        <v>73281.20000000001</v>
      </c>
      <c r="AU145" s="5">
        <f>K145+AE145</f>
        <v>73761.62000000001</v>
      </c>
      <c r="AV145" s="1">
        <f>K145/AU145</f>
        <v>0.006513143285085115</v>
      </c>
      <c r="AW145" s="1">
        <f>AE145/AU145</f>
        <v>0.9934868567149149</v>
      </c>
      <c r="AY145" s="5">
        <f>V145+AQ145</f>
        <v>73761.62</v>
      </c>
      <c r="AZ145" s="1">
        <f>V145/AY145</f>
        <v>0.006513143285085117</v>
      </c>
      <c r="BA145" s="1">
        <f>AQ145/AY145</f>
        <v>0.9934868567149149</v>
      </c>
    </row>
    <row r="146" ht="12.75">
      <c r="B146" s="3"/>
    </row>
    <row r="147" spans="1:53" ht="12.75">
      <c r="A147" s="4" t="s">
        <v>22</v>
      </c>
      <c r="B147" s="8">
        <f>SUM(B141:B146)</f>
        <v>60</v>
      </c>
      <c r="C147" s="3">
        <f>B147/12</f>
        <v>5</v>
      </c>
      <c r="D147" s="5">
        <f>E147/0.2447529</f>
        <v>9.307346307234766</v>
      </c>
      <c r="E147" s="5">
        <f>SUM(E141:E146)/C147</f>
        <v>2.278</v>
      </c>
      <c r="F147" s="5">
        <f>SUM(F141:F146)/C147</f>
        <v>85.55</v>
      </c>
      <c r="G147" s="5">
        <f>SUM(G141:G146)/C147</f>
        <v>8.296</v>
      </c>
      <c r="H147" s="5">
        <f>SUM(H141:H146)/C147</f>
        <v>2.0304700583999997</v>
      </c>
      <c r="I147" s="5">
        <f>SUM(I141:I146)/C147</f>
        <v>96.084</v>
      </c>
      <c r="J147" s="5">
        <f>SUM(J141:J146)/C147</f>
        <v>4.3084700584</v>
      </c>
      <c r="K147" s="5">
        <f>SUM(K141:K146)/C147</f>
        <v>181.63400000000001</v>
      </c>
      <c r="T147" s="5">
        <f>U147/0.2447529</f>
        <v>17.603346307234766</v>
      </c>
      <c r="U147" s="5">
        <f>SUM(U141:U146)/C147</f>
        <v>4.3084700584</v>
      </c>
      <c r="V147" s="5">
        <f>SUM(V141:V146)/C147</f>
        <v>181.63400000000001</v>
      </c>
      <c r="X147" s="5">
        <f>SUM(X143:X146)/C147</f>
        <v>12061.058206019925</v>
      </c>
      <c r="Y147" s="5">
        <f>SUM(Y141:Y146)/C147</f>
        <v>2828.9798491174997</v>
      </c>
      <c r="Z147" s="5">
        <f>SUM(Z141:Z146)/C147</f>
        <v>13624.106</v>
      </c>
      <c r="AA147" s="5">
        <f>SUM(AA145:AA146)/C147</f>
        <v>1259.782</v>
      </c>
      <c r="AB147" s="5">
        <f>AB145/C147</f>
        <v>295.487993789975</v>
      </c>
      <c r="AC147" s="5">
        <f>AC145/C147</f>
        <v>1428.592</v>
      </c>
      <c r="AD147" s="5">
        <f>Y147+AB147</f>
        <v>3124.4678429074747</v>
      </c>
      <c r="AE147" s="5">
        <f>SUM(AE141:AE146)/C147</f>
        <v>15052.698</v>
      </c>
      <c r="AN147" s="5">
        <f>(AP147/0.2447529)*24/23</f>
        <v>13320.840206019924</v>
      </c>
      <c r="AO147" s="5">
        <f>X147+AA147+AG147+AJ147</f>
        <v>13320.840206019924</v>
      </c>
      <c r="AP147" s="5">
        <f>Y147+AB147+AH147+AK147</f>
        <v>3124.4678429074747</v>
      </c>
      <c r="AQ147" s="5">
        <f>SUM(AQ141:AQ146)/C147</f>
        <v>15052.697999999999</v>
      </c>
      <c r="AS147" s="5">
        <f>SUM(AS141:AS146)/C147</f>
        <v>15052.698</v>
      </c>
      <c r="AU147" s="5">
        <f>SUM(AU141:AU146)/C147</f>
        <v>15234.332</v>
      </c>
      <c r="AV147" s="1">
        <f>K147/AU147</f>
        <v>0.0119226757037985</v>
      </c>
      <c r="AW147" s="1">
        <f>AE147/AU147</f>
        <v>0.9880773242962015</v>
      </c>
      <c r="AY147" s="5">
        <f>SUM(AY141:AY146)/C147</f>
        <v>15234.331999999999</v>
      </c>
      <c r="AZ147" s="1">
        <f>V147/AY147</f>
        <v>0.011922675703798501</v>
      </c>
      <c r="BA147" s="1">
        <f>AQ147/AY147</f>
        <v>0.9880773242962015</v>
      </c>
    </row>
    <row r="148" ht="12.75">
      <c r="B148" s="3"/>
    </row>
    <row r="149" spans="1:53" ht="12.75">
      <c r="A149" s="4">
        <v>1421</v>
      </c>
      <c r="B149" s="3">
        <v>12</v>
      </c>
      <c r="C149" s="3">
        <f>B149/12</f>
        <v>1</v>
      </c>
      <c r="D149" s="5">
        <v>4.21</v>
      </c>
      <c r="E149" s="5">
        <f>D149*0.2447529</f>
        <v>1.030409709</v>
      </c>
      <c r="F149" s="5">
        <v>48.76</v>
      </c>
      <c r="G149" s="5">
        <v>22.33</v>
      </c>
      <c r="H149" s="5">
        <f>G149*0.2447529</f>
        <v>5.465332256999999</v>
      </c>
      <c r="I149" s="5">
        <v>258.62</v>
      </c>
      <c r="J149" s="5">
        <f aca="true" t="shared" si="33" ref="J149:K153">E149+H149</f>
        <v>6.495741965999999</v>
      </c>
      <c r="K149" s="5">
        <f t="shared" si="33"/>
        <v>307.38</v>
      </c>
      <c r="T149" s="5">
        <f>D149+G149+M149+P149</f>
        <v>26.54</v>
      </c>
      <c r="U149" s="5">
        <f>T149*0.2447529</f>
        <v>6.495741966</v>
      </c>
      <c r="V149" s="5">
        <v>307.38</v>
      </c>
      <c r="X149" s="5">
        <v>55372.3</v>
      </c>
      <c r="Y149" s="5">
        <f>X149*0.2447529*(23/24)</f>
        <v>12987.84221280875</v>
      </c>
      <c r="Z149" s="5">
        <v>63120.15</v>
      </c>
      <c r="AA149" s="5">
        <v>10208.57</v>
      </c>
      <c r="AB149" s="5">
        <f>AA149*0.2447529*(23/24)</f>
        <v>2394.469732671625</v>
      </c>
      <c r="AC149" s="5">
        <v>11636.98</v>
      </c>
      <c r="AD149" s="5">
        <f aca="true" t="shared" si="34" ref="AD149:AE153">Y149+AB149</f>
        <v>15382.311945480375</v>
      </c>
      <c r="AE149" s="5">
        <f t="shared" si="34"/>
        <v>74757.13</v>
      </c>
      <c r="AH149" s="5">
        <f>AG149*0.2447529*(23/24)</f>
        <v>0</v>
      </c>
      <c r="AJ149" s="5">
        <v>0</v>
      </c>
      <c r="AK149" s="5">
        <f>AJ149*0.2447529*(23/24)</f>
        <v>0</v>
      </c>
      <c r="AL149" s="5">
        <v>0</v>
      </c>
      <c r="AN149" s="5">
        <f>(AP149/0.2447529)*24/23</f>
        <v>65580.87</v>
      </c>
      <c r="AO149" s="5">
        <f aca="true" t="shared" si="35" ref="AO149:AP153">X149+AA149+AG149+AJ149</f>
        <v>65580.87</v>
      </c>
      <c r="AP149" s="5">
        <f t="shared" si="35"/>
        <v>15382.311945480375</v>
      </c>
      <c r="AQ149" s="5">
        <v>74757.13</v>
      </c>
      <c r="AS149" s="5">
        <f>Z149+AC149+AI149+AL149</f>
        <v>74757.13</v>
      </c>
      <c r="AU149" s="5">
        <f>K149+AE149</f>
        <v>75064.51000000001</v>
      </c>
      <c r="AV149" s="1">
        <f>K149/AU149</f>
        <v>0.0040948778590574955</v>
      </c>
      <c r="AW149" s="1">
        <f>AE149/AU149</f>
        <v>0.9959051221409424</v>
      </c>
      <c r="AY149" s="5">
        <f>V149+AQ149</f>
        <v>75064.51000000001</v>
      </c>
      <c r="AZ149" s="1">
        <f>V149/AY149</f>
        <v>0.0040948778590574955</v>
      </c>
      <c r="BA149" s="1">
        <f>AQ149/AY149</f>
        <v>0.9959051221409424</v>
      </c>
    </row>
    <row r="150" spans="1:53" ht="12.75">
      <c r="A150" s="4">
        <v>1422</v>
      </c>
      <c r="B150" s="3">
        <v>12</v>
      </c>
      <c r="C150" s="3">
        <f>B150/12</f>
        <v>1</v>
      </c>
      <c r="D150" s="5">
        <v>49.81</v>
      </c>
      <c r="E150" s="5">
        <f>D150*0.2447529</f>
        <v>12.191141949</v>
      </c>
      <c r="F150" s="5">
        <v>576.49</v>
      </c>
      <c r="H150" s="5">
        <f>G150*0.2447529</f>
        <v>0</v>
      </c>
      <c r="I150" s="5">
        <f>(H150/U150)*V150</f>
        <v>0</v>
      </c>
      <c r="J150" s="5">
        <f t="shared" si="33"/>
        <v>12.191141949</v>
      </c>
      <c r="K150" s="5">
        <f t="shared" si="33"/>
        <v>576.49</v>
      </c>
      <c r="T150" s="5">
        <f>D150+G150+M150+P150</f>
        <v>49.81</v>
      </c>
      <c r="U150" s="5">
        <f>T150*0.2447529</f>
        <v>12.191141949</v>
      </c>
      <c r="V150" s="5">
        <v>576.49</v>
      </c>
      <c r="X150" s="5">
        <v>65822.9</v>
      </c>
      <c r="Y150" s="5">
        <f>X150*0.2447529*(23/24)</f>
        <v>15439.081258851249</v>
      </c>
      <c r="Z150" s="5">
        <v>74766.2</v>
      </c>
      <c r="AA150" s="5">
        <v>945.52</v>
      </c>
      <c r="AB150" s="5">
        <f>AA150*0.2447529*(23/24)</f>
        <v>221.776313591</v>
      </c>
      <c r="AC150" s="5">
        <v>1073.99</v>
      </c>
      <c r="AD150" s="5">
        <f t="shared" si="34"/>
        <v>15660.85757244225</v>
      </c>
      <c r="AE150" s="5">
        <f t="shared" si="34"/>
        <v>75840.19</v>
      </c>
      <c r="AH150" s="5">
        <f>AG150*0.2447529*(23/24)</f>
        <v>0</v>
      </c>
      <c r="AJ150" s="5">
        <v>1503.9</v>
      </c>
      <c r="AK150" s="5">
        <f>AJ150*0.2447529*(23/24)</f>
        <v>352.74705771375005</v>
      </c>
      <c r="AL150" s="5">
        <v>1714.38</v>
      </c>
      <c r="AN150" s="5">
        <f>(AP150/0.2447529)*24/23</f>
        <v>68272.31999999999</v>
      </c>
      <c r="AO150" s="5">
        <f t="shared" si="35"/>
        <v>68272.31999999999</v>
      </c>
      <c r="AP150" s="5">
        <f t="shared" si="35"/>
        <v>16013.604630156</v>
      </c>
      <c r="AQ150" s="5">
        <v>77554.57</v>
      </c>
      <c r="AS150" s="5">
        <f>Z150+AC150+AI150+AL150</f>
        <v>77554.57</v>
      </c>
      <c r="AU150" s="5">
        <f>K150+AE150</f>
        <v>76416.68000000001</v>
      </c>
      <c r="AV150" s="1">
        <f>K150/AU150</f>
        <v>0.0075440335801031915</v>
      </c>
      <c r="AW150" s="1">
        <f>AE150/AU150</f>
        <v>0.9924559664198968</v>
      </c>
      <c r="AY150" s="5">
        <f>V150+AQ150</f>
        <v>78131.06000000001</v>
      </c>
      <c r="AZ150" s="1">
        <f>V150/AY150</f>
        <v>0.00737849966453802</v>
      </c>
      <c r="BA150" s="1">
        <f>AQ150/AY150</f>
        <v>0.9926215003354619</v>
      </c>
    </row>
    <row r="151" spans="1:53" ht="12.75">
      <c r="A151" s="4">
        <v>1423</v>
      </c>
      <c r="B151" s="3">
        <v>12</v>
      </c>
      <c r="C151" s="3">
        <f>B151/12</f>
        <v>1</v>
      </c>
      <c r="D151" s="5">
        <v>14.42</v>
      </c>
      <c r="E151" s="5">
        <f>D151*0.2447529</f>
        <v>3.529336818</v>
      </c>
      <c r="F151" s="5">
        <v>166.92</v>
      </c>
      <c r="H151" s="5">
        <f>G151*0.2447529</f>
        <v>0</v>
      </c>
      <c r="I151" s="5">
        <f>(H151/U151)*V151</f>
        <v>0</v>
      </c>
      <c r="J151" s="5">
        <f t="shared" si="33"/>
        <v>3.529336818</v>
      </c>
      <c r="K151" s="5">
        <f t="shared" si="33"/>
        <v>166.92</v>
      </c>
      <c r="T151" s="5">
        <f>D151+G151+M151+P151</f>
        <v>14.42</v>
      </c>
      <c r="U151" s="5">
        <f>T151*0.2447529</f>
        <v>3.529336818</v>
      </c>
      <c r="V151" s="5">
        <v>166.92</v>
      </c>
      <c r="X151" s="5">
        <f>50636.3+5248</f>
        <v>55884.3</v>
      </c>
      <c r="Y151" s="5">
        <f>X151*0.2447529*(23/24)</f>
        <v>13107.93430240875</v>
      </c>
      <c r="Z151" s="10">
        <f>5947.73333333333+57486.3</f>
        <v>63434.03333333333</v>
      </c>
      <c r="AB151" s="5">
        <f>AA151*0.2447529*(23/24)</f>
        <v>0</v>
      </c>
      <c r="AC151" s="5">
        <f>(AB151/AP151)*AQ151</f>
        <v>0</v>
      </c>
      <c r="AD151" s="5">
        <f t="shared" si="34"/>
        <v>13107.93430240875</v>
      </c>
      <c r="AE151" s="5">
        <f t="shared" si="34"/>
        <v>63434.03333333333</v>
      </c>
      <c r="AH151" s="5">
        <f>AG151*0.2447529*(23/24)</f>
        <v>0</v>
      </c>
      <c r="AJ151" s="5">
        <v>1277</v>
      </c>
      <c r="AK151" s="5">
        <f>AJ151*0.2447529*(23/24)</f>
        <v>299.5265594125</v>
      </c>
      <c r="AL151" s="5">
        <v>1446.29</v>
      </c>
      <c r="AN151" s="5">
        <f>(AP151/0.2447529)*24/23</f>
        <v>57161.299999999996</v>
      </c>
      <c r="AO151" s="5">
        <f t="shared" si="35"/>
        <v>57161.3</v>
      </c>
      <c r="AP151" s="5">
        <f t="shared" si="35"/>
        <v>13407.46086182125</v>
      </c>
      <c r="AQ151" s="5">
        <v>58932.59</v>
      </c>
      <c r="AS151" s="5">
        <f>Z151+AC151+AI151+AL151</f>
        <v>64880.323333333334</v>
      </c>
      <c r="AU151" s="5">
        <f>K151+AE151</f>
        <v>63600.95333333333</v>
      </c>
      <c r="AV151" s="1">
        <f>K151/AU151</f>
        <v>0.002624488962062728</v>
      </c>
      <c r="AW151" s="1">
        <f>AE151/AU151</f>
        <v>0.9973755110379373</v>
      </c>
      <c r="AY151" s="5">
        <f>V151+AQ151</f>
        <v>59099.509999999995</v>
      </c>
      <c r="AZ151" s="1">
        <f>V151/AY151</f>
        <v>0.002824388899332668</v>
      </c>
      <c r="BA151" s="1">
        <f>AQ151/AY151</f>
        <v>0.9971756111006673</v>
      </c>
    </row>
    <row r="152" spans="1:53" ht="12.75">
      <c r="A152" s="4">
        <v>1424</v>
      </c>
      <c r="B152" s="3">
        <v>12</v>
      </c>
      <c r="C152" s="3">
        <f>B152/12</f>
        <v>1</v>
      </c>
      <c r="D152" s="5">
        <v>161.77</v>
      </c>
      <c r="E152" s="5">
        <f>D152*0.2447529</f>
        <v>39.593676633</v>
      </c>
      <c r="F152" s="5">
        <v>1872.37</v>
      </c>
      <c r="H152" s="5">
        <f>G152*0.2447529</f>
        <v>0</v>
      </c>
      <c r="I152" s="5">
        <f>(H152/U152)*V152</f>
        <v>0</v>
      </c>
      <c r="J152" s="5">
        <f t="shared" si="33"/>
        <v>39.593676633</v>
      </c>
      <c r="K152" s="5">
        <f t="shared" si="33"/>
        <v>1872.37</v>
      </c>
      <c r="T152" s="5">
        <f>D152+G152+M152+P152</f>
        <v>161.77</v>
      </c>
      <c r="U152" s="5">
        <f>T152*0.2447529</f>
        <v>39.593676633</v>
      </c>
      <c r="V152" s="5">
        <v>1872.37</v>
      </c>
      <c r="X152" s="5">
        <v>45059.1</v>
      </c>
      <c r="Y152" s="5">
        <f>X152*0.2447529*(23/24)</f>
        <v>10568.83100487375</v>
      </c>
      <c r="Z152" s="5">
        <v>51289.556</v>
      </c>
      <c r="AB152" s="5">
        <f>AA152*0.2447529*(23/24)</f>
        <v>0</v>
      </c>
      <c r="AC152" s="5">
        <f>(AB152/AP152)*AQ152</f>
        <v>0</v>
      </c>
      <c r="AD152" s="5">
        <f t="shared" si="34"/>
        <v>10568.83100487375</v>
      </c>
      <c r="AE152" s="5">
        <f t="shared" si="34"/>
        <v>51289.556</v>
      </c>
      <c r="AH152" s="5">
        <f>AG152*0.2447529*(23/24)</f>
        <v>0</v>
      </c>
      <c r="AJ152" s="5">
        <v>488.8</v>
      </c>
      <c r="AK152" s="5">
        <f>AJ152*0.2447529*(23/24)</f>
        <v>114.65041679000001</v>
      </c>
      <c r="AL152" s="5">
        <v>513.57</v>
      </c>
      <c r="AN152" s="5">
        <f>(AP152/0.2447529)*24/23</f>
        <v>45547.9</v>
      </c>
      <c r="AO152" s="5">
        <f t="shared" si="35"/>
        <v>45547.9</v>
      </c>
      <c r="AP152" s="5">
        <f t="shared" si="35"/>
        <v>10683.48142166375</v>
      </c>
      <c r="AQ152" s="5">
        <v>51803.12</v>
      </c>
      <c r="AS152" s="5">
        <f>Z152+AC152+AI152+AL152</f>
        <v>51803.126</v>
      </c>
      <c r="AU152" s="5">
        <f>K152+AE152</f>
        <v>53161.926</v>
      </c>
      <c r="AV152" s="1">
        <f>K152/AU152</f>
        <v>0.035220131038894265</v>
      </c>
      <c r="AW152" s="1">
        <f>AE152/AU152</f>
        <v>0.9647798689611057</v>
      </c>
      <c r="AY152" s="5">
        <f>V152+AQ152</f>
        <v>53675.490000000005</v>
      </c>
      <c r="AZ152" s="1">
        <f>V152/AY152</f>
        <v>0.03488314685157042</v>
      </c>
      <c r="BA152" s="1">
        <f>AQ152/AY152</f>
        <v>0.9651168531484295</v>
      </c>
    </row>
    <row r="153" spans="1:53" ht="12.75">
      <c r="A153" s="4">
        <v>1425</v>
      </c>
      <c r="B153" s="3">
        <v>12</v>
      </c>
      <c r="C153" s="3">
        <f>B153/12</f>
        <v>1</v>
      </c>
      <c r="D153" s="5">
        <v>516.11</v>
      </c>
      <c r="E153" s="5">
        <f>D153*0.2447529</f>
        <v>126.319419219</v>
      </c>
      <c r="F153" s="5">
        <v>7081.54</v>
      </c>
      <c r="H153" s="5">
        <f>G153*0.2447529</f>
        <v>0</v>
      </c>
      <c r="I153" s="5">
        <f>(H153/U153)*V153</f>
        <v>0</v>
      </c>
      <c r="J153" s="5">
        <f t="shared" si="33"/>
        <v>126.319419219</v>
      </c>
      <c r="K153" s="5">
        <f t="shared" si="33"/>
        <v>7081.54</v>
      </c>
      <c r="P153" s="5">
        <v>70.07</v>
      </c>
      <c r="Q153" s="5">
        <f>P153*0.2447529</f>
        <v>17.149835702999997</v>
      </c>
      <c r="R153" s="5">
        <v>973.78</v>
      </c>
      <c r="T153" s="5">
        <f>D153+G153+M153+P153</f>
        <v>586.1800000000001</v>
      </c>
      <c r="U153" s="5">
        <f>T153*0.2447529</f>
        <v>143.469254922</v>
      </c>
      <c r="V153" s="5">
        <v>8055.32</v>
      </c>
      <c r="X153" s="5">
        <v>21463.5</v>
      </c>
      <c r="Y153" s="5">
        <f>X153*0.2447529*(23/24)</f>
        <v>5034.368291268751</v>
      </c>
      <c r="Z153" s="5">
        <v>24139.4</v>
      </c>
      <c r="AB153" s="5">
        <f>AA153*0.2447529*(23/24)</f>
        <v>0</v>
      </c>
      <c r="AC153" s="5">
        <f>(AB153/AP153)*AQ153</f>
        <v>0</v>
      </c>
      <c r="AD153" s="5">
        <f t="shared" si="34"/>
        <v>5034.368291268751</v>
      </c>
      <c r="AE153" s="5">
        <f t="shared" si="34"/>
        <v>24139.4</v>
      </c>
      <c r="AH153" s="5">
        <f>AG153*0.2447529*(23/24)</f>
        <v>0</v>
      </c>
      <c r="AJ153" s="5">
        <v>837.8</v>
      </c>
      <c r="AK153" s="5">
        <f>AJ153*0.2447529*(23/24)</f>
        <v>196.51006380249999</v>
      </c>
      <c r="AL153" s="5">
        <v>887.15</v>
      </c>
      <c r="AN153" s="5">
        <f>(AP153/0.2447529)*24/23</f>
        <v>22301.300000000003</v>
      </c>
      <c r="AO153" s="5">
        <f t="shared" si="35"/>
        <v>22301.3</v>
      </c>
      <c r="AP153" s="5">
        <f t="shared" si="35"/>
        <v>5230.878355071251</v>
      </c>
      <c r="AQ153" s="5">
        <v>25026.55</v>
      </c>
      <c r="AS153" s="5">
        <f>Z153+AC153+AI153+AL153</f>
        <v>25026.550000000003</v>
      </c>
      <c r="AU153" s="5">
        <f>K153+AE153</f>
        <v>31220.940000000002</v>
      </c>
      <c r="AV153" s="1">
        <f>K153/AU153</f>
        <v>0.22682020464470318</v>
      </c>
      <c r="AW153" s="1">
        <f>AE153/AU153</f>
        <v>0.7731797953552968</v>
      </c>
      <c r="AY153" s="5">
        <f>V153+AQ153</f>
        <v>33081.869999999995</v>
      </c>
      <c r="AZ153" s="1">
        <f>V153/AY153</f>
        <v>0.24349651334703876</v>
      </c>
      <c r="BA153" s="1">
        <f>AQ153/AY153</f>
        <v>0.7565034866529614</v>
      </c>
    </row>
    <row r="154" ht="12.75">
      <c r="B154" s="3"/>
    </row>
    <row r="155" spans="1:53" ht="12.75">
      <c r="A155" s="4" t="s">
        <v>23</v>
      </c>
      <c r="B155" s="8">
        <f>SUM(B149:B154)</f>
        <v>60</v>
      </c>
      <c r="C155" s="3">
        <f>B155/12</f>
        <v>5</v>
      </c>
      <c r="D155" s="5">
        <f>SUM(D149:D154)/C155</f>
        <v>149.264</v>
      </c>
      <c r="E155" s="5">
        <f>SUM(E149:E154)/C155</f>
        <v>36.5327968656</v>
      </c>
      <c r="F155" s="5">
        <f>SUM(F149:F154)/C155</f>
        <v>1949.216</v>
      </c>
      <c r="G155" s="5">
        <f>SUM(G149:G154)/C155</f>
        <v>4.465999999999999</v>
      </c>
      <c r="H155" s="5">
        <f>SUM(H149:H154)/C155</f>
        <v>1.0930664514</v>
      </c>
      <c r="I155" s="5">
        <f>SUM(I149:I154)/C155</f>
        <v>51.724000000000004</v>
      </c>
      <c r="J155" s="5">
        <f>SUM(J149:J154)/C155</f>
        <v>37.625863317</v>
      </c>
      <c r="K155" s="5">
        <f>SUM(K149:K154)/C155</f>
        <v>2000.94</v>
      </c>
      <c r="P155" s="5">
        <f>SUM(P153:P154)/C155</f>
        <v>14.014</v>
      </c>
      <c r="Q155" s="5">
        <f>Q153/C155</f>
        <v>3.4299671405999996</v>
      </c>
      <c r="R155" s="5">
        <f>R153/C155</f>
        <v>194.756</v>
      </c>
      <c r="T155" s="5">
        <f>U155/0.2447529</f>
        <v>167.744</v>
      </c>
      <c r="U155" s="5">
        <f>SUM(U149:U154)/C155</f>
        <v>41.0558304576</v>
      </c>
      <c r="V155" s="5">
        <f>SUM(V149:V154)/C155</f>
        <v>2195.696</v>
      </c>
      <c r="X155" s="5">
        <f>SUM(X149:X154)/C155</f>
        <v>48720.42</v>
      </c>
      <c r="Y155" s="5">
        <f>SUM(Y149:Y154)/C155</f>
        <v>11427.611414042249</v>
      </c>
      <c r="Z155" s="5">
        <f>SUM(Z149:Z154)/C155</f>
        <v>55349.867866666675</v>
      </c>
      <c r="AA155" s="5">
        <f>SUM(AA149:AA154)/C155</f>
        <v>2230.818</v>
      </c>
      <c r="AB155" s="5">
        <f>SUM(AB149:AB154)/C155</f>
        <v>523.249209252525</v>
      </c>
      <c r="AC155" s="5">
        <f>SUM(AC149:AC154)/C155</f>
        <v>2542.194</v>
      </c>
      <c r="AD155" s="5">
        <f>Y155+AB155</f>
        <v>11950.860623294773</v>
      </c>
      <c r="AE155" s="5">
        <f>SUM(AE149:AE154)/C155</f>
        <v>57892.06186666667</v>
      </c>
      <c r="AJ155" s="5">
        <f>SUM(AJ149:AJ154)/C155</f>
        <v>821.5</v>
      </c>
      <c r="AK155" s="5">
        <f>SUM(AK149:AK154)/C155</f>
        <v>192.68681954375</v>
      </c>
      <c r="AL155" s="5">
        <f>SUM(AL149:AL154)/C155</f>
        <v>912.278</v>
      </c>
      <c r="AN155" s="5">
        <f>(AP155/0.2447529)*24/23</f>
        <v>51772.73799999999</v>
      </c>
      <c r="AO155" s="5">
        <f>SUM(AO149:AO154)/C155</f>
        <v>51772.738</v>
      </c>
      <c r="AP155" s="5">
        <f>Y155+AB155+AH155+AK155</f>
        <v>12143.547442838522</v>
      </c>
      <c r="AQ155" s="5">
        <f>SUM(AQ149:AQ154)/C155</f>
        <v>57614.792</v>
      </c>
      <c r="AS155" s="5">
        <f>SUM(AS149:AS154)/C155</f>
        <v>58804.33986666667</v>
      </c>
      <c r="AU155" s="5">
        <f>SUM(AU149:AU154)/C155</f>
        <v>59893.00186666667</v>
      </c>
      <c r="AV155" s="1">
        <f>K155/AU155</f>
        <v>0.033408577590658704</v>
      </c>
      <c r="AW155" s="1">
        <f>AE155/AU155</f>
        <v>0.9665914224093413</v>
      </c>
      <c r="AY155" s="5">
        <f>SUM(AY149:AY154)/C155</f>
        <v>59810.488</v>
      </c>
      <c r="AZ155" s="1">
        <f>V155/AY155</f>
        <v>0.036710885890113454</v>
      </c>
      <c r="BA155" s="1">
        <f>AQ155/AY155</f>
        <v>0.9632891141098866</v>
      </c>
    </row>
    <row r="156" ht="12.75">
      <c r="B156" s="3"/>
    </row>
    <row r="157" spans="1:53" ht="12.75">
      <c r="A157" s="4">
        <v>1426</v>
      </c>
      <c r="B157" s="3">
        <v>12</v>
      </c>
      <c r="C157" s="3">
        <f>B157/12</f>
        <v>1</v>
      </c>
      <c r="D157" s="5">
        <v>779.4</v>
      </c>
      <c r="E157" s="5">
        <f>D157*0.2447529</f>
        <v>190.76041026</v>
      </c>
      <c r="F157" s="5">
        <v>10948.52</v>
      </c>
      <c r="H157" s="5">
        <f>G157*0.2447529</f>
        <v>0</v>
      </c>
      <c r="I157" s="5">
        <f>(H157/U157)*V157</f>
        <v>0</v>
      </c>
      <c r="J157" s="5">
        <f aca="true" t="shared" si="36" ref="J157:K161">E157+H157</f>
        <v>190.76041026</v>
      </c>
      <c r="K157" s="5">
        <f t="shared" si="36"/>
        <v>10948.52</v>
      </c>
      <c r="M157" s="5">
        <v>2039.2</v>
      </c>
      <c r="N157" s="5">
        <f>M157*0.2447529</f>
        <v>499.10011368</v>
      </c>
      <c r="O157" s="5">
        <v>32211.73</v>
      </c>
      <c r="P157" s="5">
        <v>1746.6</v>
      </c>
      <c r="Q157" s="5">
        <f>P157*0.2447529</f>
        <v>427.48541514</v>
      </c>
      <c r="R157" s="5">
        <v>27176.5</v>
      </c>
      <c r="T157" s="5">
        <f>D157+G157+M157+P157</f>
        <v>4565.2</v>
      </c>
      <c r="U157" s="5">
        <f>T157*0.2447529</f>
        <v>1117.3459390799999</v>
      </c>
      <c r="V157" s="5">
        <v>70336.75</v>
      </c>
      <c r="X157" s="5">
        <v>9980.1</v>
      </c>
      <c r="Y157" s="5">
        <f>X157*0.2447529*(23/24)</f>
        <v>2340.8809832362504</v>
      </c>
      <c r="Z157" s="5">
        <v>11310.77</v>
      </c>
      <c r="AB157" s="5">
        <f>AA157*0.2447529*(23/24)</f>
        <v>0</v>
      </c>
      <c r="AC157" s="5">
        <f>(AB157/AP157)*AQ157</f>
        <v>0</v>
      </c>
      <c r="AD157" s="5">
        <f aca="true" t="shared" si="37" ref="AD157:AE161">Y157+AB157</f>
        <v>2340.8809832362504</v>
      </c>
      <c r="AE157" s="5">
        <f t="shared" si="37"/>
        <v>11310.77</v>
      </c>
      <c r="AH157" s="5">
        <f>AG157*0.2447529*(23/24)</f>
        <v>0</v>
      </c>
      <c r="AJ157" s="5">
        <v>4327.4</v>
      </c>
      <c r="AK157" s="5">
        <f>AJ157*0.2447529*(23/24)</f>
        <v>1015.0127119824999</v>
      </c>
      <c r="AL157" s="5">
        <v>4594.51</v>
      </c>
      <c r="AN157" s="5">
        <f>(AP157/0.2447529)*24/23</f>
        <v>14307.500000000002</v>
      </c>
      <c r="AO157" s="5">
        <f aca="true" t="shared" si="38" ref="AO157:AP161">X157+AA157+AG157+AJ157</f>
        <v>14307.5</v>
      </c>
      <c r="AP157" s="5">
        <f t="shared" si="38"/>
        <v>3355.8936952187505</v>
      </c>
      <c r="AQ157" s="5">
        <v>15905.28</v>
      </c>
      <c r="AS157" s="5">
        <f>Z157+AC157+AI157+AL157</f>
        <v>15905.28</v>
      </c>
      <c r="AU157" s="5">
        <f>K157+AE157</f>
        <v>22259.29</v>
      </c>
      <c r="AV157" s="1">
        <f>K157/AU157</f>
        <v>0.49186294800957264</v>
      </c>
      <c r="AW157" s="1">
        <f>AE157/AU157</f>
        <v>0.5081370519904274</v>
      </c>
      <c r="AY157" s="5">
        <f>V157+AQ157</f>
        <v>86242.03</v>
      </c>
      <c r="AZ157" s="1">
        <f>V157/AY157</f>
        <v>0.8155739144823005</v>
      </c>
      <c r="BA157" s="1">
        <f>AQ157/AY157</f>
        <v>0.18442608551769946</v>
      </c>
    </row>
    <row r="158" spans="1:53" ht="12.75">
      <c r="A158" s="4">
        <v>1427</v>
      </c>
      <c r="B158" s="3">
        <v>12</v>
      </c>
      <c r="C158" s="3">
        <f>B158/12</f>
        <v>1</v>
      </c>
      <c r="D158" s="5">
        <v>2056.88</v>
      </c>
      <c r="E158" s="5">
        <f>D158*0.2447529</f>
        <v>503.427344952</v>
      </c>
      <c r="F158" s="5">
        <v>32466.33</v>
      </c>
      <c r="H158" s="5">
        <f>G158*0.2447529</f>
        <v>0</v>
      </c>
      <c r="I158" s="5">
        <f>(H158/U158)*V158</f>
        <v>0</v>
      </c>
      <c r="J158" s="5">
        <f t="shared" si="36"/>
        <v>503.427344952</v>
      </c>
      <c r="K158" s="5">
        <f t="shared" si="36"/>
        <v>32466.33</v>
      </c>
      <c r="M158" s="5">
        <v>2382.7</v>
      </c>
      <c r="N158" s="5">
        <f>M158*0.2447529</f>
        <v>583.17273483</v>
      </c>
      <c r="O158" s="5">
        <v>37637.86</v>
      </c>
      <c r="P158" s="5">
        <v>1357.77</v>
      </c>
      <c r="Q158" s="5">
        <f>P158*0.2447529</f>
        <v>332.318145033</v>
      </c>
      <c r="R158" s="5">
        <v>21404.9</v>
      </c>
      <c r="T158" s="5">
        <f>D158+G158+M158+P158</f>
        <v>5797.35</v>
      </c>
      <c r="U158" s="5">
        <f>T158*0.2447529</f>
        <v>1418.918224815</v>
      </c>
      <c r="V158" s="5">
        <v>91509.09</v>
      </c>
      <c r="Y158" s="5">
        <f>X158*0.2447529*(23/24)</f>
        <v>0</v>
      </c>
      <c r="Z158" s="5">
        <f>(Y158/AP158)*AQ158</f>
        <v>0</v>
      </c>
      <c r="AB158" s="5">
        <f>AA158*0.2447529*(23/24)</f>
        <v>0</v>
      </c>
      <c r="AC158" s="5">
        <f>(AB158/AP158)*AQ158</f>
        <v>0</v>
      </c>
      <c r="AD158" s="5">
        <f t="shared" si="37"/>
        <v>0</v>
      </c>
      <c r="AE158" s="5">
        <f t="shared" si="37"/>
        <v>0</v>
      </c>
      <c r="AH158" s="5">
        <f>AG158*0.2447529*(23/24)</f>
        <v>0</v>
      </c>
      <c r="AJ158" s="5">
        <v>1748.8</v>
      </c>
      <c r="AK158" s="5">
        <f>AJ158*0.2447529*(23/24)</f>
        <v>410.18954354</v>
      </c>
      <c r="AL158" s="5">
        <v>1885.59</v>
      </c>
      <c r="AN158" s="5">
        <f>(AP158/0.2447529)*24/23</f>
        <v>1748.8</v>
      </c>
      <c r="AO158" s="5">
        <f t="shared" si="38"/>
        <v>1748.8</v>
      </c>
      <c r="AP158" s="5">
        <f t="shared" si="38"/>
        <v>410.18954354</v>
      </c>
      <c r="AQ158" s="5">
        <v>1885.59</v>
      </c>
      <c r="AS158" s="5">
        <f>Z158+AC158+AI158+AL158</f>
        <v>1885.59</v>
      </c>
      <c r="AU158" s="5">
        <f>K158+AE158</f>
        <v>32466.33</v>
      </c>
      <c r="AV158" s="1">
        <f>K158/AU158</f>
        <v>1</v>
      </c>
      <c r="AW158" s="1">
        <f>AE158/AU158</f>
        <v>0</v>
      </c>
      <c r="AY158" s="5">
        <f>V158+AQ158</f>
        <v>93394.68</v>
      </c>
      <c r="AZ158" s="1">
        <f>V158/AY158</f>
        <v>0.9798105202566142</v>
      </c>
      <c r="BA158" s="1">
        <f>AQ158/AY158</f>
        <v>0.02018947974338581</v>
      </c>
    </row>
    <row r="159" spans="1:53" ht="12.75">
      <c r="A159" s="4">
        <v>1428</v>
      </c>
      <c r="B159" s="3">
        <v>12</v>
      </c>
      <c r="C159" s="3">
        <f>B159/12</f>
        <v>1</v>
      </c>
      <c r="D159" s="5">
        <v>182.72</v>
      </c>
      <c r="E159" s="5">
        <f>D159*0.2447529</f>
        <v>44.721249887999996</v>
      </c>
      <c r="F159" s="5">
        <v>2266.11</v>
      </c>
      <c r="H159" s="5">
        <f>G159*0.2447529</f>
        <v>0</v>
      </c>
      <c r="I159" s="5">
        <f>(H159/U159)*V159</f>
        <v>0</v>
      </c>
      <c r="J159" s="5">
        <f t="shared" si="36"/>
        <v>44.721249887999996</v>
      </c>
      <c r="K159" s="5">
        <f t="shared" si="36"/>
        <v>2266.11</v>
      </c>
      <c r="M159" s="5">
        <v>550.01</v>
      </c>
      <c r="N159" s="5">
        <f>M159*0.2447529</f>
        <v>134.616542529</v>
      </c>
      <c r="O159" s="5">
        <v>8688.07</v>
      </c>
      <c r="P159" s="5">
        <v>773</v>
      </c>
      <c r="Q159" s="5">
        <f>P159*0.2447529</f>
        <v>189.1939917</v>
      </c>
      <c r="R159" s="5">
        <v>11740.41</v>
      </c>
      <c r="T159" s="5">
        <f>D159+G159+M159+P159</f>
        <v>1505.73</v>
      </c>
      <c r="U159" s="5">
        <f>T159*0.2447529</f>
        <v>368.531784117</v>
      </c>
      <c r="V159" s="5">
        <v>22694.09</v>
      </c>
      <c r="X159" s="5">
        <v>4598.7</v>
      </c>
      <c r="Y159" s="5">
        <f>X159*0.2447529*(23/24)</f>
        <v>1078.64744617875</v>
      </c>
      <c r="Z159" s="5">
        <v>5267.28</v>
      </c>
      <c r="AB159" s="5">
        <f>AA159*0.2447529*(23/24)</f>
        <v>0</v>
      </c>
      <c r="AC159" s="5">
        <f>(AB159/AP159)*AQ159</f>
        <v>0</v>
      </c>
      <c r="AD159" s="5">
        <f t="shared" si="37"/>
        <v>1078.64744617875</v>
      </c>
      <c r="AE159" s="5">
        <f t="shared" si="37"/>
        <v>5267.28</v>
      </c>
      <c r="AH159" s="5">
        <f>AG159*0.2447529*(23/24)</f>
        <v>0</v>
      </c>
      <c r="AJ159" s="5">
        <v>1766.4</v>
      </c>
      <c r="AK159" s="5">
        <f>AJ159*0.2447529*(23/24)</f>
        <v>414.31770912</v>
      </c>
      <c r="AL159" s="5">
        <v>2246.44</v>
      </c>
      <c r="AN159" s="5">
        <f>(AP159/0.2447529)*24/23</f>
        <v>6365.099999999999</v>
      </c>
      <c r="AO159" s="5">
        <f t="shared" si="38"/>
        <v>6365.1</v>
      </c>
      <c r="AP159" s="5">
        <f t="shared" si="38"/>
        <v>1492.96515529875</v>
      </c>
      <c r="AQ159" s="5">
        <v>7513.72</v>
      </c>
      <c r="AS159" s="5">
        <f>Z159+AC159+AI159+AL159</f>
        <v>7513.719999999999</v>
      </c>
      <c r="AU159" s="5">
        <f>K159+AE159</f>
        <v>7533.389999999999</v>
      </c>
      <c r="AV159" s="1">
        <f>K159/AU159</f>
        <v>0.3008087992258466</v>
      </c>
      <c r="AW159" s="1">
        <f>AE159/AU159</f>
        <v>0.6991912007741535</v>
      </c>
      <c r="AY159" s="5">
        <f>V159+AQ159</f>
        <v>30207.81</v>
      </c>
      <c r="AZ159" s="1">
        <f>V159/AY159</f>
        <v>0.7512656495124936</v>
      </c>
      <c r="BA159" s="1">
        <f>AQ159/AY159</f>
        <v>0.24873435048750636</v>
      </c>
    </row>
    <row r="160" spans="1:53" ht="12.75">
      <c r="A160" s="4">
        <v>1429</v>
      </c>
      <c r="B160" s="3">
        <v>12</v>
      </c>
      <c r="C160" s="3">
        <f>B160/12</f>
        <v>1</v>
      </c>
      <c r="D160" s="5">
        <v>4454.83</v>
      </c>
      <c r="E160" s="5">
        <f>D160*0.2447529</f>
        <v>1090.332561507</v>
      </c>
      <c r="F160" s="5">
        <v>64268.27</v>
      </c>
      <c r="G160" s="5">
        <v>49.56</v>
      </c>
      <c r="H160" s="5">
        <f>G160*0.2447529</f>
        <v>12.129953724</v>
      </c>
      <c r="I160" s="5">
        <v>789.93</v>
      </c>
      <c r="J160" s="5">
        <f t="shared" si="36"/>
        <v>1102.462515231</v>
      </c>
      <c r="K160" s="5">
        <f t="shared" si="36"/>
        <v>65058.2</v>
      </c>
      <c r="M160" s="5">
        <v>0</v>
      </c>
      <c r="N160" s="5">
        <f>M160*0.2447529</f>
        <v>0</v>
      </c>
      <c r="O160" s="5">
        <v>0</v>
      </c>
      <c r="P160" s="5">
        <v>1599.92</v>
      </c>
      <c r="Q160" s="5">
        <f>P160*0.2447529</f>
        <v>391.585059768</v>
      </c>
      <c r="R160" s="5">
        <v>24802.95</v>
      </c>
      <c r="T160" s="5">
        <f>D160+G160+M160+P160</f>
        <v>6104.31</v>
      </c>
      <c r="U160" s="5">
        <f>T160*0.2447529</f>
        <v>1494.047574999</v>
      </c>
      <c r="V160" s="5">
        <v>89861.15</v>
      </c>
      <c r="X160" s="5">
        <v>72460.7</v>
      </c>
      <c r="Y160" s="5">
        <f>X160*0.2447529*(23/24)</f>
        <v>16996.00952515375</v>
      </c>
      <c r="Z160" s="5">
        <v>93021.38</v>
      </c>
      <c r="AA160" s="5">
        <v>1227.37</v>
      </c>
      <c r="AB160" s="5">
        <f>AA160*0.2447529*(23/24)</f>
        <v>287.88560158662494</v>
      </c>
      <c r="AC160" s="5">
        <v>1575.84</v>
      </c>
      <c r="AD160" s="5">
        <f t="shared" si="37"/>
        <v>17283.895126740375</v>
      </c>
      <c r="AE160" s="5">
        <f t="shared" si="37"/>
        <v>94597.22</v>
      </c>
      <c r="AH160" s="5">
        <f>AG160*0.2447529*(23/24)</f>
        <v>0</v>
      </c>
      <c r="AJ160" s="5">
        <v>7222.6</v>
      </c>
      <c r="AK160" s="5">
        <f>AJ160*0.2447529*(23/24)</f>
        <v>1694.0959498925001</v>
      </c>
      <c r="AL160" s="5">
        <v>9605</v>
      </c>
      <c r="AN160" s="5">
        <f>(AP160/0.2447529)*24/23</f>
        <v>80910.67000000001</v>
      </c>
      <c r="AO160" s="5">
        <f t="shared" si="38"/>
        <v>80910.67</v>
      </c>
      <c r="AP160" s="5">
        <f t="shared" si="38"/>
        <v>18977.991076632876</v>
      </c>
      <c r="AQ160" s="5">
        <v>104202.22</v>
      </c>
      <c r="AS160" s="5">
        <f>Z160+AC160+AI160+AL160</f>
        <v>104202.22</v>
      </c>
      <c r="AU160" s="5">
        <f>K160+AE160</f>
        <v>159655.41999999998</v>
      </c>
      <c r="AV160" s="1">
        <f>K160/AU160</f>
        <v>0.40749133352315886</v>
      </c>
      <c r="AW160" s="1">
        <f>AE160/AU160</f>
        <v>0.5925086664768413</v>
      </c>
      <c r="AY160" s="5">
        <f>V160+AQ160</f>
        <v>194063.37</v>
      </c>
      <c r="AZ160" s="1">
        <f>V160/AY160</f>
        <v>0.46305054890059877</v>
      </c>
      <c r="BA160" s="1">
        <f>AQ160/AY160</f>
        <v>0.5369494510994012</v>
      </c>
    </row>
    <row r="161" spans="1:53" ht="12.75">
      <c r="A161" s="4">
        <v>1430</v>
      </c>
      <c r="B161" s="3">
        <v>12</v>
      </c>
      <c r="C161" s="3">
        <f>B161/12</f>
        <v>1</v>
      </c>
      <c r="D161" s="5">
        <v>133.28</v>
      </c>
      <c r="E161" s="5">
        <f>D161*0.2447529</f>
        <v>32.620666512</v>
      </c>
      <c r="F161" s="5">
        <v>1919.24</v>
      </c>
      <c r="G161" s="5">
        <v>3242.24</v>
      </c>
      <c r="H161" s="5">
        <f>G161*0.2447529</f>
        <v>793.547642496</v>
      </c>
      <c r="I161" s="5">
        <v>51334.69</v>
      </c>
      <c r="J161" s="5">
        <f t="shared" si="36"/>
        <v>826.1683090079999</v>
      </c>
      <c r="K161" s="5">
        <f t="shared" si="36"/>
        <v>53253.93</v>
      </c>
      <c r="M161" s="5">
        <v>179.83</v>
      </c>
      <c r="N161" s="5">
        <f>M161*0.2447529</f>
        <v>44.013914007000004</v>
      </c>
      <c r="O161" s="5">
        <v>2819.46</v>
      </c>
      <c r="P161" s="5">
        <v>1047.32</v>
      </c>
      <c r="Q161" s="5">
        <f>P161*0.2447529</f>
        <v>256.334607228</v>
      </c>
      <c r="R161" s="5">
        <v>16877.07</v>
      </c>
      <c r="T161" s="5">
        <f>D161+G161+M161+P161</f>
        <v>4602.67</v>
      </c>
      <c r="U161" s="5">
        <f>T161*0.2447529</f>
        <v>1126.516830243</v>
      </c>
      <c r="V161" s="5">
        <v>72950.46</v>
      </c>
      <c r="X161" s="5">
        <v>34992.4</v>
      </c>
      <c r="Y161" s="5">
        <f>X161*0.2447529*(23/24)</f>
        <v>8207.637570545001</v>
      </c>
      <c r="Z161" s="5">
        <v>45065.4</v>
      </c>
      <c r="AA161" s="5">
        <v>18097.17</v>
      </c>
      <c r="AB161" s="5">
        <f>AA161*0.2447529*(23/24)</f>
        <v>4244.779220989124</v>
      </c>
      <c r="AC161" s="5">
        <v>23242.74</v>
      </c>
      <c r="AD161" s="5">
        <f t="shared" si="37"/>
        <v>12452.416791534124</v>
      </c>
      <c r="AE161" s="5">
        <f t="shared" si="37"/>
        <v>68308.14</v>
      </c>
      <c r="AG161" s="5">
        <v>4049.6</v>
      </c>
      <c r="AH161" s="5">
        <f>AG161*0.2447529*(23/24)</f>
        <v>949.8533711800001</v>
      </c>
      <c r="AI161" s="5">
        <v>5230.61</v>
      </c>
      <c r="AJ161" s="5">
        <v>10062.7</v>
      </c>
      <c r="AK161" s="5">
        <f>AJ161*0.2447529*(23/24)</f>
        <v>2360.25521487875</v>
      </c>
      <c r="AL161" s="5">
        <v>13584.62</v>
      </c>
      <c r="AN161" s="5">
        <f>(AP161/0.2447529)*24/23</f>
        <v>67201.87000000001</v>
      </c>
      <c r="AO161" s="5">
        <f t="shared" si="38"/>
        <v>67201.87</v>
      </c>
      <c r="AP161" s="5">
        <f t="shared" si="38"/>
        <v>15762.525377592876</v>
      </c>
      <c r="AQ161" s="5">
        <v>87123.37</v>
      </c>
      <c r="AS161" s="5">
        <f>Z161+AC161+AI161+AL161</f>
        <v>87123.37</v>
      </c>
      <c r="AU161" s="5">
        <f>K161+AE161</f>
        <v>121562.07</v>
      </c>
      <c r="AV161" s="1">
        <f>K161/AU161</f>
        <v>0.4380801511524113</v>
      </c>
      <c r="AW161" s="1">
        <f>AE161/AU161</f>
        <v>0.5619198488475887</v>
      </c>
      <c r="AY161" s="5">
        <f>V161+AQ161</f>
        <v>160073.83000000002</v>
      </c>
      <c r="AZ161" s="1">
        <f>V161/AY161</f>
        <v>0.45573008404934146</v>
      </c>
      <c r="BA161" s="1">
        <f>AQ161/AY161</f>
        <v>0.5442699159506584</v>
      </c>
    </row>
    <row r="162" ht="12.75">
      <c r="B162" s="3"/>
    </row>
    <row r="163" spans="1:53" ht="12.75">
      <c r="A163" s="4" t="s">
        <v>24</v>
      </c>
      <c r="B163" s="8">
        <f>SUM(B157:B162)</f>
        <v>60</v>
      </c>
      <c r="C163" s="3">
        <f>B163/12</f>
        <v>5</v>
      </c>
      <c r="D163" s="5">
        <f>SUM(D157:D162)/C163</f>
        <v>1521.422</v>
      </c>
      <c r="E163" s="5">
        <f>SUM(E157:E162)/C163</f>
        <v>372.37244662380004</v>
      </c>
      <c r="F163" s="5">
        <f>SUM(F157:F162)/C163</f>
        <v>22373.694000000003</v>
      </c>
      <c r="G163" s="5">
        <f>SUM(G157:G162)/C163</f>
        <v>658.3599999999999</v>
      </c>
      <c r="H163" s="5">
        <f>SUM(H157:H162)/C163</f>
        <v>161.135519244</v>
      </c>
      <c r="I163" s="5">
        <f>SUM(I157:I162)/C163</f>
        <v>10424.924</v>
      </c>
      <c r="J163" s="5">
        <f>SUM(J157:J162)/C163</f>
        <v>533.5079658678</v>
      </c>
      <c r="K163" s="5">
        <f>SUM(K157:K162)/C163</f>
        <v>32798.618</v>
      </c>
      <c r="M163" s="5">
        <f>SUM(M157:M162)/C163</f>
        <v>1030.348</v>
      </c>
      <c r="N163" s="5">
        <f>SUM(N157:N162)/C163</f>
        <v>252.1806610092</v>
      </c>
      <c r="O163" s="5">
        <f>SUM(O157:O162)/C163</f>
        <v>16271.424000000003</v>
      </c>
      <c r="P163" s="5">
        <f>SUM(P157:P162)/C163</f>
        <v>1304.922</v>
      </c>
      <c r="Q163" s="5">
        <f>SUM(Q157:Q162)/C163</f>
        <v>319.38344377379997</v>
      </c>
      <c r="R163" s="5">
        <f>SUM(R157:R162)/C163</f>
        <v>20400.365999999998</v>
      </c>
      <c r="T163" s="5">
        <f>U163/0.2447529</f>
        <v>4515.052000000001</v>
      </c>
      <c r="U163" s="5">
        <f>SUM(U157:U162)/C163</f>
        <v>1105.0720706508</v>
      </c>
      <c r="V163" s="5">
        <f>SUM(V157:V162)/C163</f>
        <v>69470.30799999999</v>
      </c>
      <c r="X163" s="5">
        <f>SUM(X157:X162)/C163</f>
        <v>24406.379999999997</v>
      </c>
      <c r="Y163" s="5">
        <f>SUM(Y157:Y162)/C163</f>
        <v>5724.63510502275</v>
      </c>
      <c r="Z163" s="5">
        <f>SUM(Z157:Z162)/C163</f>
        <v>30932.966000000004</v>
      </c>
      <c r="AA163" s="5">
        <f>SUM(AA157:AA162)/C163</f>
        <v>3864.9079999999994</v>
      </c>
      <c r="AB163" s="5">
        <f>SUM(AB157:AB162)/C163</f>
        <v>906.5329645151498</v>
      </c>
      <c r="AC163" s="5">
        <f>SUM(AC157:AC162)/C163</f>
        <v>4963.716</v>
      </c>
      <c r="AD163" s="5">
        <f>Y163+AB163</f>
        <v>6631.1680695379</v>
      </c>
      <c r="AE163" s="5">
        <f>SUM(AE157:AE162)/C163</f>
        <v>35896.682</v>
      </c>
      <c r="AG163" s="5">
        <f>SUM(AG157:AG162)/C163</f>
        <v>809.92</v>
      </c>
      <c r="AH163" s="5">
        <f>SUM(AH157:AH162)/C163</f>
        <v>189.970674236</v>
      </c>
      <c r="AI163" s="5">
        <f>SUM(AI157:AI162)/C163</f>
        <v>1046.1219999999998</v>
      </c>
      <c r="AJ163" s="5">
        <f>SUM(AJ157:AJ162)/C163</f>
        <v>5025.58</v>
      </c>
      <c r="AK163" s="5">
        <f>SUM(AK157:AK162)/C163</f>
        <v>1178.77422588275</v>
      </c>
      <c r="AL163" s="5">
        <f>SUM(AL157:AL162)/C163</f>
        <v>6383.232000000001</v>
      </c>
      <c r="AN163" s="5">
        <f>(AP163/0.2447529)*24/23</f>
        <v>34106.788</v>
      </c>
      <c r="AO163" s="5">
        <f>X163+AA163+AG163+AJ163</f>
        <v>34106.78799999999</v>
      </c>
      <c r="AP163" s="5">
        <f>SUM(AP157:AP162)/C163</f>
        <v>7999.91296965665</v>
      </c>
      <c r="AQ163" s="5">
        <f>SUM(AQ157:AQ162)/C163</f>
        <v>43326.036</v>
      </c>
      <c r="AS163" s="5">
        <f>SUM(AS157:AS162)/C163</f>
        <v>43326.036</v>
      </c>
      <c r="AU163" s="5">
        <f>SUM(AU157:AU162)/C163</f>
        <v>68695.3</v>
      </c>
      <c r="AV163" s="1">
        <f>K163/AU163</f>
        <v>0.4774506843990783</v>
      </c>
      <c r="AW163" s="1">
        <f>AE163/AU163</f>
        <v>0.5225493156009218</v>
      </c>
      <c r="AY163" s="5">
        <f>SUM(AY157:AY162)/C163</f>
        <v>112796.344</v>
      </c>
      <c r="AZ163" s="1">
        <f>V163/AY163</f>
        <v>0.6158914866957035</v>
      </c>
      <c r="BA163" s="1">
        <f>AQ163/AY163</f>
        <v>0.38410851330429646</v>
      </c>
    </row>
    <row r="164" ht="12.75">
      <c r="B164" s="3"/>
    </row>
    <row r="165" spans="1:53" ht="12.75">
      <c r="A165" s="4">
        <v>1431</v>
      </c>
      <c r="B165" s="3">
        <v>12</v>
      </c>
      <c r="C165" s="3">
        <f>B165/12</f>
        <v>1</v>
      </c>
      <c r="D165" s="5">
        <v>6.45</v>
      </c>
      <c r="E165" s="5">
        <f>D165*0.2447529</f>
        <v>1.578656205</v>
      </c>
      <c r="F165" s="5">
        <v>92.94</v>
      </c>
      <c r="G165" s="5">
        <v>4189.59</v>
      </c>
      <c r="H165" s="5">
        <f>G165*0.2447529</f>
        <v>1025.414302311</v>
      </c>
      <c r="I165" s="5">
        <v>66649.44</v>
      </c>
      <c r="J165" s="5">
        <f aca="true" t="shared" si="39" ref="J165:K169">E165+H165</f>
        <v>1026.992958516</v>
      </c>
      <c r="K165" s="5">
        <f t="shared" si="39"/>
        <v>66742.38</v>
      </c>
      <c r="M165" s="5">
        <v>1219.19</v>
      </c>
      <c r="N165" s="5">
        <f>M165*0.2447529</f>
        <v>298.400288151</v>
      </c>
      <c r="O165" s="5">
        <v>19115.011</v>
      </c>
      <c r="P165" s="5">
        <v>3336.34</v>
      </c>
      <c r="Q165" s="5">
        <f>P165*0.2447529</f>
        <v>816.578890386</v>
      </c>
      <c r="R165" s="5">
        <v>54330.34</v>
      </c>
      <c r="T165" s="5">
        <f>D165+G165+M165+P165</f>
        <v>8751.57</v>
      </c>
      <c r="U165" s="5">
        <f>T165*0.2447529</f>
        <v>2141.972137053</v>
      </c>
      <c r="V165" s="5">
        <v>140187.73</v>
      </c>
      <c r="X165" s="5">
        <v>5595.2</v>
      </c>
      <c r="Y165" s="5">
        <f>X165*0.2447529*(23/24)</f>
        <v>1312.38136666</v>
      </c>
      <c r="Z165" s="5">
        <v>7240.24</v>
      </c>
      <c r="AA165" s="5">
        <v>2871.5</v>
      </c>
      <c r="AB165" s="5">
        <f>AA165*0.2447529*(23/24)</f>
        <v>673.5242876687499</v>
      </c>
      <c r="AC165" s="5">
        <v>3677.5</v>
      </c>
      <c r="AD165" s="5">
        <f aca="true" t="shared" si="40" ref="AD165:AE169">Y165+AB165</f>
        <v>1985.9056543287497</v>
      </c>
      <c r="AE165" s="5">
        <f t="shared" si="40"/>
        <v>10917.74</v>
      </c>
      <c r="AG165" s="5">
        <v>1609.3</v>
      </c>
      <c r="AH165" s="5">
        <f>AG165*0.2447529*(23/24)</f>
        <v>377.46914022125003</v>
      </c>
      <c r="AI165" s="5">
        <v>2094.96</v>
      </c>
      <c r="AJ165" s="5">
        <v>3507.4</v>
      </c>
      <c r="AK165" s="5">
        <f>AJ165*0.2447529*(23/24)</f>
        <v>822.6777247325001</v>
      </c>
      <c r="AL165" s="5">
        <v>4747.5</v>
      </c>
      <c r="AN165" s="5">
        <f>(AP165/0.2447529)*24/23</f>
        <v>13583.399999999998</v>
      </c>
      <c r="AO165" s="5">
        <f aca="true" t="shared" si="41" ref="AO165:AP169">X165+AA165+AG165+AJ165</f>
        <v>13583.4</v>
      </c>
      <c r="AP165" s="5">
        <f t="shared" si="41"/>
        <v>3186.0525192825</v>
      </c>
      <c r="AQ165" s="5">
        <v>17760.2</v>
      </c>
      <c r="AS165" s="5">
        <f>Z165+AC165+AI165+AL165</f>
        <v>17760.2</v>
      </c>
      <c r="AU165" s="5">
        <f>K165+AE165</f>
        <v>77660.12000000001</v>
      </c>
      <c r="AV165" s="1">
        <f>K165/AU165</f>
        <v>0.8594163902914391</v>
      </c>
      <c r="AW165" s="1">
        <f>AE165/AU165</f>
        <v>0.14058360970856082</v>
      </c>
      <c r="AY165" s="5">
        <f>V165+AQ165</f>
        <v>157947.93000000002</v>
      </c>
      <c r="AZ165" s="1">
        <f>V165/AY165</f>
        <v>0.8875566143855129</v>
      </c>
      <c r="BA165" s="1">
        <f>AQ165/AY165</f>
        <v>0.112443385614487</v>
      </c>
    </row>
    <row r="166" spans="1:53" ht="12.75">
      <c r="A166" s="4">
        <v>1432</v>
      </c>
      <c r="B166" s="3">
        <v>12</v>
      </c>
      <c r="C166" s="3">
        <f>B166/12</f>
        <v>1</v>
      </c>
      <c r="D166" s="5">
        <v>1.64</v>
      </c>
      <c r="E166" s="5">
        <f>D166*0.2447529</f>
        <v>0.40139475599999996</v>
      </c>
      <c r="F166" s="5">
        <v>23.6</v>
      </c>
      <c r="G166" s="5">
        <v>1365.1</v>
      </c>
      <c r="H166" s="5">
        <f>G166*0.2447529</f>
        <v>334.11218378999996</v>
      </c>
      <c r="I166" s="5">
        <v>21863.37</v>
      </c>
      <c r="J166" s="5">
        <f t="shared" si="39"/>
        <v>334.51357854599996</v>
      </c>
      <c r="K166" s="5">
        <f t="shared" si="39"/>
        <v>21886.969999999998</v>
      </c>
      <c r="M166" s="5">
        <v>2282.87</v>
      </c>
      <c r="N166" s="5">
        <f>M166*0.2447529</f>
        <v>558.739052823</v>
      </c>
      <c r="O166" s="5">
        <v>36985</v>
      </c>
      <c r="P166" s="5">
        <v>7726.93</v>
      </c>
      <c r="Q166" s="5">
        <f>P166*0.2447529</f>
        <v>1891.188525597</v>
      </c>
      <c r="R166" s="5">
        <v>132420.2</v>
      </c>
      <c r="T166" s="5">
        <f>D166+G166+M166+P166</f>
        <v>11376.54</v>
      </c>
      <c r="U166" s="5">
        <f>T166*0.2447529</f>
        <v>2784.441156966</v>
      </c>
      <c r="V166" s="5">
        <v>191292.17</v>
      </c>
      <c r="X166" s="5">
        <v>104.3</v>
      </c>
      <c r="Y166" s="5">
        <f>X166*0.2447529*(23/24)</f>
        <v>24.46407215875</v>
      </c>
      <c r="Z166" s="5">
        <v>135.14</v>
      </c>
      <c r="AA166" s="5">
        <v>359.28</v>
      </c>
      <c r="AB166" s="5">
        <f>AA166*0.2447529*(23/24)</f>
        <v>84.270870999</v>
      </c>
      <c r="AC166" s="5">
        <v>459.86</v>
      </c>
      <c r="AD166" s="5">
        <f t="shared" si="40"/>
        <v>108.73494315775</v>
      </c>
      <c r="AE166" s="5">
        <f t="shared" si="40"/>
        <v>595</v>
      </c>
      <c r="AG166" s="5">
        <v>846.5</v>
      </c>
      <c r="AH166" s="5">
        <f>AG166*0.2447529*(23/24)</f>
        <v>198.55069110625</v>
      </c>
      <c r="AI166" s="5">
        <v>1113.38</v>
      </c>
      <c r="AJ166" s="5">
        <v>1446.1</v>
      </c>
      <c r="AK166" s="5">
        <f>AJ166*0.2447529*(23/24)</f>
        <v>339.18978666124997</v>
      </c>
      <c r="AL166" s="5">
        <v>2082.38</v>
      </c>
      <c r="AN166" s="5">
        <f>(AP166/0.2447529)*24/23</f>
        <v>2756.18</v>
      </c>
      <c r="AO166" s="5">
        <f t="shared" si="41"/>
        <v>2756.18</v>
      </c>
      <c r="AP166" s="5">
        <f t="shared" si="41"/>
        <v>646.47542092525</v>
      </c>
      <c r="AQ166" s="5">
        <v>3790.76</v>
      </c>
      <c r="AS166" s="5">
        <f>Z166+AC166+AI166+AL166</f>
        <v>3790.76</v>
      </c>
      <c r="AU166" s="5">
        <f>K166+AE166</f>
        <v>22481.969999999998</v>
      </c>
      <c r="AV166" s="1">
        <f>K166/AU166</f>
        <v>0.9735343477462162</v>
      </c>
      <c r="AW166" s="1">
        <f>AE166/AU166</f>
        <v>0.026465652253783813</v>
      </c>
      <c r="AY166" s="5">
        <f>V166+AQ166</f>
        <v>195082.93000000002</v>
      </c>
      <c r="AZ166" s="1">
        <f>V166/AY166</f>
        <v>0.9805684690095643</v>
      </c>
      <c r="BA166" s="1">
        <f>AQ166/AY166</f>
        <v>0.019431530990435708</v>
      </c>
    </row>
    <row r="167" spans="1:53" ht="12.75">
      <c r="A167" s="4">
        <v>1433</v>
      </c>
      <c r="B167" s="3">
        <v>12</v>
      </c>
      <c r="C167" s="3">
        <f>B167/12</f>
        <v>1</v>
      </c>
      <c r="E167" s="5">
        <f>D167*0.2447529</f>
        <v>0</v>
      </c>
      <c r="F167" s="5">
        <f>E167/U167*V167</f>
        <v>0</v>
      </c>
      <c r="G167" s="5">
        <v>0</v>
      </c>
      <c r="H167" s="5">
        <f>G167*0.2447529</f>
        <v>0</v>
      </c>
      <c r="I167" s="5">
        <f>(H167/U167)*V167</f>
        <v>0</v>
      </c>
      <c r="J167" s="5">
        <f t="shared" si="39"/>
        <v>0</v>
      </c>
      <c r="K167" s="5">
        <f t="shared" si="39"/>
        <v>0</v>
      </c>
      <c r="M167" s="5">
        <v>1094.21</v>
      </c>
      <c r="N167" s="5">
        <f>M167*0.2447529</f>
        <v>267.811070709</v>
      </c>
      <c r="O167" s="5">
        <v>18117.3</v>
      </c>
      <c r="P167" s="5">
        <v>4969.7</v>
      </c>
      <c r="Q167" s="5">
        <f>P167*0.2447529</f>
        <v>1216.34848713</v>
      </c>
      <c r="R167" s="5">
        <v>89892.75</v>
      </c>
      <c r="T167" s="5">
        <f>D167+G167+M167+P167</f>
        <v>6063.91</v>
      </c>
      <c r="U167" s="5">
        <f>T167*0.2447529</f>
        <v>1484.159557839</v>
      </c>
      <c r="V167" s="5">
        <v>108010.05</v>
      </c>
      <c r="X167" s="5">
        <v>0</v>
      </c>
      <c r="Y167" s="5">
        <f>X167*0.2447529*(23/24)</f>
        <v>0</v>
      </c>
      <c r="Z167" s="5">
        <f>(Y167/AP167)*AQ167</f>
        <v>0</v>
      </c>
      <c r="AB167" s="5">
        <f>AA167*0.2447529*(23/24)</f>
        <v>0</v>
      </c>
      <c r="AC167" s="5">
        <f>(AB167/AP167)*AQ167</f>
        <v>0</v>
      </c>
      <c r="AD167" s="5">
        <f t="shared" si="40"/>
        <v>0</v>
      </c>
      <c r="AE167" s="5">
        <f t="shared" si="40"/>
        <v>0</v>
      </c>
      <c r="AG167" s="5">
        <v>320.1</v>
      </c>
      <c r="AH167" s="5">
        <f>AG167*0.2447529*(23/24)</f>
        <v>75.08101148625</v>
      </c>
      <c r="AI167" s="5">
        <v>420.54</v>
      </c>
      <c r="AJ167" s="5">
        <v>125.9</v>
      </c>
      <c r="AK167" s="5">
        <f>AJ167*0.2447529*(23/24)</f>
        <v>29.530457188750002</v>
      </c>
      <c r="AL167" s="5">
        <v>146.85</v>
      </c>
      <c r="AN167" s="5">
        <f>(AP167/0.2447529)*24/23</f>
        <v>446.00000000000006</v>
      </c>
      <c r="AO167" s="5">
        <f t="shared" si="41"/>
        <v>446</v>
      </c>
      <c r="AP167" s="5">
        <f t="shared" si="41"/>
        <v>104.61146867500001</v>
      </c>
      <c r="AQ167" s="5">
        <v>567.39</v>
      </c>
      <c r="AS167" s="5">
        <f>Z167+AC167+AI167+AL167</f>
        <v>567.39</v>
      </c>
      <c r="AU167" s="5">
        <f>K167+AE167</f>
        <v>0</v>
      </c>
      <c r="AV167" s="1">
        <v>0</v>
      </c>
      <c r="AW167" s="1">
        <v>0</v>
      </c>
      <c r="AY167" s="5">
        <f>V167+AQ167</f>
        <v>108577.44</v>
      </c>
      <c r="AZ167" s="1">
        <f>V167/AY167</f>
        <v>0.9947743288108469</v>
      </c>
      <c r="BA167" s="1">
        <f>AQ167/AY167</f>
        <v>0.005225671189153106</v>
      </c>
    </row>
    <row r="168" spans="1:53" ht="12.75">
      <c r="A168" s="4">
        <v>1434</v>
      </c>
      <c r="B168" s="3">
        <v>12</v>
      </c>
      <c r="C168" s="3">
        <f>B168/12</f>
        <v>1</v>
      </c>
      <c r="D168" s="5">
        <v>3730.3</v>
      </c>
      <c r="E168" s="5">
        <f>D168*0.2447529</f>
        <v>913.00174287</v>
      </c>
      <c r="F168" s="5">
        <v>50889.23</v>
      </c>
      <c r="G168" s="5">
        <v>182.07</v>
      </c>
      <c r="H168" s="5">
        <f>G168*0.2447529</f>
        <v>44.562160502999994</v>
      </c>
      <c r="I168" s="5">
        <v>2483.77</v>
      </c>
      <c r="J168" s="5">
        <f t="shared" si="39"/>
        <v>957.563903373</v>
      </c>
      <c r="K168" s="5">
        <f t="shared" si="39"/>
        <v>53373</v>
      </c>
      <c r="M168" s="5">
        <v>290.48</v>
      </c>
      <c r="N168" s="5">
        <f>M168*0.2447529</f>
        <v>71.095822392</v>
      </c>
      <c r="O168" s="5">
        <v>3962.8</v>
      </c>
      <c r="P168" s="5">
        <v>368.35</v>
      </c>
      <c r="Q168" s="5">
        <f>P168*0.2447529</f>
        <v>90.154730715</v>
      </c>
      <c r="R168" s="5">
        <v>5025</v>
      </c>
      <c r="T168" s="5">
        <f>D168+G168+M168+P168</f>
        <v>4571.200000000001</v>
      </c>
      <c r="U168" s="5">
        <f>T168*0.2447529</f>
        <v>1118.8144564800002</v>
      </c>
      <c r="V168" s="5">
        <v>62360.8</v>
      </c>
      <c r="X168" s="5">
        <v>61903.9</v>
      </c>
      <c r="Y168" s="5">
        <f>X168*0.2447529*(23/24)</f>
        <v>14519.86075271375</v>
      </c>
      <c r="Z168" s="5">
        <v>74326.56</v>
      </c>
      <c r="AA168" s="5">
        <v>457.5</v>
      </c>
      <c r="AB168" s="5">
        <f>AA168*0.2447529*(23/24)</f>
        <v>107.30884959375001</v>
      </c>
      <c r="AC168" s="5">
        <v>548.95</v>
      </c>
      <c r="AD168" s="5">
        <f t="shared" si="40"/>
        <v>14627.1696023075</v>
      </c>
      <c r="AE168" s="5">
        <f t="shared" si="40"/>
        <v>74875.51</v>
      </c>
      <c r="AG168" s="5">
        <v>8300</v>
      </c>
      <c r="AH168" s="5">
        <f>AG168*0.2447529*(23/24)</f>
        <v>1946.8053587499999</v>
      </c>
      <c r="AI168" s="5">
        <v>10006.57</v>
      </c>
      <c r="AJ168" s="5">
        <v>8519.3</v>
      </c>
      <c r="AK168" s="5">
        <f>AJ168*0.2447529*(23/24)</f>
        <v>1998.2432400962498</v>
      </c>
      <c r="AL168" s="5">
        <v>10255.01</v>
      </c>
      <c r="AN168" s="5">
        <f>(AP168/0.2447529)*24/23</f>
        <v>79180.70000000001</v>
      </c>
      <c r="AO168" s="5">
        <f t="shared" si="41"/>
        <v>79180.7</v>
      </c>
      <c r="AP168" s="5">
        <f t="shared" si="41"/>
        <v>18572.21820115375</v>
      </c>
      <c r="AQ168" s="5">
        <v>95137.09</v>
      </c>
      <c r="AS168" s="5">
        <f>Z168+AC168+AI168+AL168</f>
        <v>95137.08999999998</v>
      </c>
      <c r="AU168" s="5">
        <f>K168+AE168</f>
        <v>128248.51</v>
      </c>
      <c r="AV168" s="1">
        <f>K168/AU168</f>
        <v>0.416168577709012</v>
      </c>
      <c r="AW168" s="1">
        <f>AE168/AU168</f>
        <v>0.5838314222909881</v>
      </c>
      <c r="AY168" s="5">
        <f>V168+AQ168</f>
        <v>157497.89</v>
      </c>
      <c r="AZ168" s="1">
        <f>V168/AY168</f>
        <v>0.39594689173296227</v>
      </c>
      <c r="BA168" s="1">
        <f>AQ168/AY168</f>
        <v>0.6040531082670376</v>
      </c>
    </row>
    <row r="169" spans="1:53" ht="12.75">
      <c r="A169" s="4">
        <v>1435</v>
      </c>
      <c r="B169" s="3">
        <v>12</v>
      </c>
      <c r="C169" s="3">
        <f>B169/12</f>
        <v>1</v>
      </c>
      <c r="D169" s="5">
        <v>2675.48</v>
      </c>
      <c r="E169" s="5">
        <f>D169*0.2447529</f>
        <v>654.831488892</v>
      </c>
      <c r="F169" s="5">
        <v>36449.24</v>
      </c>
      <c r="G169" s="5">
        <v>2427.55</v>
      </c>
      <c r="H169" s="5">
        <f>G169*0.2447529</f>
        <v>594.149902395</v>
      </c>
      <c r="I169" s="5">
        <v>33116.88</v>
      </c>
      <c r="J169" s="5">
        <f t="shared" si="39"/>
        <v>1248.981391287</v>
      </c>
      <c r="K169" s="5">
        <f t="shared" si="39"/>
        <v>69566.12</v>
      </c>
      <c r="M169" s="5">
        <v>392.12</v>
      </c>
      <c r="N169" s="5">
        <f>M169*0.2447529</f>
        <v>95.972507148</v>
      </c>
      <c r="O169" s="5">
        <v>5349.35</v>
      </c>
      <c r="P169" s="5">
        <v>0</v>
      </c>
      <c r="Q169" s="5">
        <f>P169*0.2447529</f>
        <v>0</v>
      </c>
      <c r="R169" s="5">
        <v>0</v>
      </c>
      <c r="T169" s="5">
        <f>D169+G169+M169+P169</f>
        <v>5495.150000000001</v>
      </c>
      <c r="U169" s="5">
        <f>T169*0.2447529</f>
        <v>1344.9538984350002</v>
      </c>
      <c r="V169" s="5">
        <v>74965.47</v>
      </c>
      <c r="X169" s="5">
        <v>29788.3</v>
      </c>
      <c r="Y169" s="5">
        <f>X169*0.2447529*(23/24)</f>
        <v>6986.99061060875</v>
      </c>
      <c r="Z169" s="5">
        <v>35777.69</v>
      </c>
      <c r="AA169" s="5">
        <v>6099.5</v>
      </c>
      <c r="AB169" s="5">
        <f>AA169*0.2447529*(23/24)</f>
        <v>1430.66738381875</v>
      </c>
      <c r="AC169" s="5">
        <v>7319.36</v>
      </c>
      <c r="AD169" s="5">
        <f t="shared" si="40"/>
        <v>8417.6579944275</v>
      </c>
      <c r="AE169" s="5">
        <f t="shared" si="40"/>
        <v>43097.05</v>
      </c>
      <c r="AG169" s="5">
        <v>9047.2</v>
      </c>
      <c r="AH169" s="5">
        <f>AG169*0.2447529*(23/24)</f>
        <v>2122.06475201</v>
      </c>
      <c r="AI169" s="5">
        <v>10908.01</v>
      </c>
      <c r="AJ169" s="5">
        <v>0</v>
      </c>
      <c r="AK169" s="5">
        <f>AJ169*0.2447529*(23/24)</f>
        <v>0</v>
      </c>
      <c r="AN169" s="5">
        <f>(AP169/0.2447529)*24/23</f>
        <v>44934.99999999999</v>
      </c>
      <c r="AO169" s="5">
        <f t="shared" si="41"/>
        <v>44935</v>
      </c>
      <c r="AP169" s="5">
        <f t="shared" si="41"/>
        <v>10539.7227464375</v>
      </c>
      <c r="AQ169" s="5">
        <v>54005.06</v>
      </c>
      <c r="AS169" s="5">
        <f>Z169+AC169+AI169+AL169</f>
        <v>54005.060000000005</v>
      </c>
      <c r="AU169" s="5">
        <f>K169+AE169</f>
        <v>112663.17</v>
      </c>
      <c r="AV169" s="1">
        <f>K169/AU169</f>
        <v>0.617469932720693</v>
      </c>
      <c r="AW169" s="1">
        <f>AE169/AU169</f>
        <v>0.382530067279307</v>
      </c>
      <c r="AY169" s="5">
        <f>V169+AQ169</f>
        <v>128970.53</v>
      </c>
      <c r="AZ169" s="1">
        <f>V169/AY169</f>
        <v>0.5812604631461157</v>
      </c>
      <c r="BA169" s="1">
        <f>AQ169/AY169</f>
        <v>0.4187395368538844</v>
      </c>
    </row>
    <row r="170" ht="12.75">
      <c r="B170" s="3"/>
    </row>
    <row r="171" spans="1:53" ht="12.75">
      <c r="A171" s="4" t="s">
        <v>25</v>
      </c>
      <c r="B171" s="8">
        <f>SUM(B165:B170)</f>
        <v>60</v>
      </c>
      <c r="C171" s="3">
        <f>B171/12</f>
        <v>5</v>
      </c>
      <c r="D171" s="5">
        <f>SUM(D165:D170)/C171</f>
        <v>1282.7740000000001</v>
      </c>
      <c r="E171" s="5">
        <f>SUM(E165:E170)/C171</f>
        <v>313.9626565446</v>
      </c>
      <c r="F171" s="5">
        <f>SUM(F165:F170)/C171</f>
        <v>17491.002</v>
      </c>
      <c r="G171" s="5">
        <f>SUM(G165:G170)/C171</f>
        <v>1632.862</v>
      </c>
      <c r="H171" s="5">
        <f>SUM(H165:H170)/C171</f>
        <v>399.64770979980005</v>
      </c>
      <c r="I171" s="5">
        <f>SUM(I165:I170)/C171</f>
        <v>24822.692</v>
      </c>
      <c r="J171" s="5">
        <f>SUM(J165:J170)/C171</f>
        <v>713.6103663444</v>
      </c>
      <c r="K171" s="5">
        <f>SUM(K165:K170)/C171</f>
        <v>42313.694</v>
      </c>
      <c r="M171" s="5">
        <f>SUM(M165:M170)/C171</f>
        <v>1055.774</v>
      </c>
      <c r="N171" s="5">
        <f>SUM(N165:N170)/C171</f>
        <v>258.40374824459997</v>
      </c>
      <c r="O171" s="5">
        <f>SUM(O165:O170)/C171</f>
        <v>16705.892200000002</v>
      </c>
      <c r="P171" s="5">
        <f>SUM(P165:P170)/C171</f>
        <v>3280.264</v>
      </c>
      <c r="Q171" s="5">
        <f>SUM(Q165:Q170)/C171</f>
        <v>802.8541267656</v>
      </c>
      <c r="R171" s="5">
        <f>SUM(R165:R170)/C171</f>
        <v>56333.65800000001</v>
      </c>
      <c r="T171" s="5">
        <f>U171/0.2447529</f>
        <v>7251.674</v>
      </c>
      <c r="U171" s="5">
        <f>SUM(U165:U170)/C171</f>
        <v>1774.8682413546</v>
      </c>
      <c r="V171" s="5">
        <f>SUM(V165:V170)/C171</f>
        <v>115363.24399999999</v>
      </c>
      <c r="X171" s="5">
        <f>SUM(X165:X170)/C171</f>
        <v>19478.34</v>
      </c>
      <c r="Y171" s="5">
        <f>SUM(Y165:Y170)/C171</f>
        <v>4568.73936042825</v>
      </c>
      <c r="Z171" s="5">
        <f>SUM(Z165:Z170)/C171</f>
        <v>23495.926</v>
      </c>
      <c r="AA171" s="5">
        <f>SUM(AA165:AA170)/C171</f>
        <v>1957.5559999999998</v>
      </c>
      <c r="AB171" s="5">
        <f>SUM(AB165:AB170)/C171</f>
        <v>459.15427841605</v>
      </c>
      <c r="AC171" s="5">
        <f>SUM(AC165:AC170)/C171</f>
        <v>2401.1339999999996</v>
      </c>
      <c r="AD171" s="5">
        <f>Y171+AB171</f>
        <v>5027.8936388443</v>
      </c>
      <c r="AE171" s="5">
        <f>SUM(AE165:AE170)/C171</f>
        <v>25897.06</v>
      </c>
      <c r="AG171" s="5">
        <f>SUM(AG165:AG170)/C171</f>
        <v>4024.62</v>
      </c>
      <c r="AH171" s="5">
        <f>SUM(AH165:AH170)/C171</f>
        <v>943.9941907147501</v>
      </c>
      <c r="AI171" s="5">
        <f>SUM(AI165:AI170)/C171</f>
        <v>4908.692</v>
      </c>
      <c r="AJ171" s="5">
        <f>SUM(AJ165:AJ170)/C171</f>
        <v>2719.74</v>
      </c>
      <c r="AK171" s="5">
        <f>SUM(AK165:AK170)/C171</f>
        <v>637.92824173575</v>
      </c>
      <c r="AL171" s="5">
        <f>SUM(AL165:AL170)/C171</f>
        <v>3446.3480000000004</v>
      </c>
      <c r="AN171" s="5">
        <f>(AP171/0.2447529)*24/23</f>
        <v>28180.256</v>
      </c>
      <c r="AO171" s="5">
        <f>X171+AA171+AG171+AJ171</f>
        <v>28180.256</v>
      </c>
      <c r="AP171" s="5">
        <f>Y171+AB171+AH171+AK171</f>
        <v>6609.8160712948</v>
      </c>
      <c r="AQ171" s="5">
        <f>SUM(AQ165:AQ170)/C171</f>
        <v>34252.1</v>
      </c>
      <c r="AS171" s="5">
        <f>SUM(AS165:AS170)/C171</f>
        <v>34252.09999999999</v>
      </c>
      <c r="AU171" s="5">
        <f>SUM(AU165:AU170)/C171</f>
        <v>68210.754</v>
      </c>
      <c r="AV171" s="1">
        <f>K171/AU171</f>
        <v>0.6203375790274948</v>
      </c>
      <c r="AW171" s="1">
        <f>AE171/AU171</f>
        <v>0.3796624209725053</v>
      </c>
      <c r="AY171" s="5">
        <f>SUM(AY165:AY170)/C171</f>
        <v>149615.344</v>
      </c>
      <c r="AZ171" s="1">
        <f>V171/AY171</f>
        <v>0.7710655933792459</v>
      </c>
      <c r="BA171" s="1">
        <f>AQ171/AY171</f>
        <v>0.22893440662075407</v>
      </c>
    </row>
    <row r="172" ht="12.75">
      <c r="B172" s="3"/>
    </row>
    <row r="173" spans="1:53" ht="12.75">
      <c r="A173" s="4">
        <v>1436</v>
      </c>
      <c r="B173" s="3">
        <v>12</v>
      </c>
      <c r="C173" s="3">
        <f>B173/12</f>
        <v>1</v>
      </c>
      <c r="D173" s="5">
        <v>2338.63</v>
      </c>
      <c r="E173" s="5">
        <f>D173*0.2447529</f>
        <v>572.386474527</v>
      </c>
      <c r="F173" s="5">
        <v>31903.85</v>
      </c>
      <c r="G173" s="5">
        <v>2265.66</v>
      </c>
      <c r="H173" s="5">
        <f>G173*0.2447529</f>
        <v>554.526855414</v>
      </c>
      <c r="I173" s="5">
        <v>30908.26</v>
      </c>
      <c r="J173" s="5">
        <f aca="true" t="shared" si="42" ref="J173:K177">E173+H173</f>
        <v>1126.913329941</v>
      </c>
      <c r="K173" s="5">
        <f t="shared" si="42"/>
        <v>62812.11</v>
      </c>
      <c r="M173" s="5">
        <v>319.19</v>
      </c>
      <c r="N173" s="5">
        <f>M173*0.2447529</f>
        <v>78.122678151</v>
      </c>
      <c r="O173" s="5">
        <v>4354.47</v>
      </c>
      <c r="P173" s="5">
        <v>0</v>
      </c>
      <c r="Q173" s="5">
        <f>P173*0.2447529</f>
        <v>0</v>
      </c>
      <c r="T173" s="5">
        <f>D173+G173+M173+P173</f>
        <v>4923.48</v>
      </c>
      <c r="U173" s="5">
        <f>T173*0.2447529</f>
        <v>1205.036008092</v>
      </c>
      <c r="V173" s="5">
        <v>67166.58</v>
      </c>
      <c r="X173" s="5">
        <v>27086.5</v>
      </c>
      <c r="Y173" s="5">
        <f>X173*0.2447529*(23/24)</f>
        <v>6353.270283106251</v>
      </c>
      <c r="Z173" s="5">
        <v>32556.08</v>
      </c>
      <c r="AA173" s="5">
        <v>8198.3</v>
      </c>
      <c r="AB173" s="5">
        <f>AA173*0.2447529*(23/24)</f>
        <v>1922.95112923375</v>
      </c>
      <c r="AC173" s="5">
        <v>9848.89</v>
      </c>
      <c r="AD173" s="5">
        <f aca="true" t="shared" si="43" ref="AD173:AE177">Y173+AB173</f>
        <v>8276.22141234</v>
      </c>
      <c r="AE173" s="5">
        <f t="shared" si="43"/>
        <v>42404.97</v>
      </c>
      <c r="AG173" s="5">
        <v>4868.3</v>
      </c>
      <c r="AH173" s="5">
        <f>AG173*0.2447529*(23/24)</f>
        <v>1141.88343710875</v>
      </c>
      <c r="AI173" s="5">
        <v>5877.91</v>
      </c>
      <c r="AK173" s="5">
        <f>AJ173*0.2447529*(23/24)</f>
        <v>0</v>
      </c>
      <c r="AN173" s="5">
        <f>(AP173/0.2447529)*24/23</f>
        <v>40153.10000000001</v>
      </c>
      <c r="AO173" s="5">
        <f aca="true" t="shared" si="44" ref="AO173:AP177">X173+AA173+AG173+AJ173</f>
        <v>40153.100000000006</v>
      </c>
      <c r="AP173" s="5">
        <f t="shared" si="44"/>
        <v>9418.104849448751</v>
      </c>
      <c r="AQ173" s="5">
        <v>48282.88</v>
      </c>
      <c r="AS173" s="5">
        <f>Z173+AC173+AI173+AL173</f>
        <v>48282.880000000005</v>
      </c>
      <c r="AU173" s="5">
        <f>K173+AE173</f>
        <v>105217.08</v>
      </c>
      <c r="AV173" s="1">
        <f>K173/AU173</f>
        <v>0.5969763654342052</v>
      </c>
      <c r="AW173" s="1">
        <f>AE173/AU173</f>
        <v>0.4030236345657948</v>
      </c>
      <c r="AY173" s="5">
        <f>V173+AQ173</f>
        <v>115449.45999999999</v>
      </c>
      <c r="AZ173" s="1">
        <f>V173/AY173</f>
        <v>0.5817834054832306</v>
      </c>
      <c r="BA173" s="1">
        <f>AQ173/AY173</f>
        <v>0.4182165945167695</v>
      </c>
    </row>
    <row r="174" spans="1:53" ht="12.75">
      <c r="A174" s="4">
        <v>1437</v>
      </c>
      <c r="B174" s="3">
        <v>12</v>
      </c>
      <c r="C174" s="3">
        <f>B174/12</f>
        <v>1</v>
      </c>
      <c r="D174" s="5">
        <v>821.87</v>
      </c>
      <c r="E174" s="5">
        <f>D174*0.2447529</f>
        <v>201.155065923</v>
      </c>
      <c r="F174" s="5">
        <v>11212.05</v>
      </c>
      <c r="G174" s="5">
        <v>1976.38</v>
      </c>
      <c r="H174" s="5">
        <f>G174*0.2447529</f>
        <v>483.72473650200004</v>
      </c>
      <c r="I174" s="5">
        <v>26962</v>
      </c>
      <c r="J174" s="5">
        <f t="shared" si="42"/>
        <v>684.879802425</v>
      </c>
      <c r="K174" s="5">
        <f t="shared" si="42"/>
        <v>38174.05</v>
      </c>
      <c r="M174" s="5">
        <v>180.38</v>
      </c>
      <c r="N174" s="5">
        <f>M174*0.2447529</f>
        <v>44.148528102</v>
      </c>
      <c r="O174" s="5">
        <v>2460.82</v>
      </c>
      <c r="P174" s="5">
        <v>0</v>
      </c>
      <c r="Q174" s="5">
        <f>P174*0.2447529</f>
        <v>0</v>
      </c>
      <c r="T174" s="5">
        <f>D174+G174+M174+P174</f>
        <v>2978.63</v>
      </c>
      <c r="U174" s="5">
        <f>T174*0.2447529</f>
        <v>729.028330527</v>
      </c>
      <c r="V174" s="5">
        <v>40634.87</v>
      </c>
      <c r="X174" s="5">
        <v>21741.7</v>
      </c>
      <c r="Y174" s="5">
        <f>X174*0.2447529*(23/24)</f>
        <v>5099.62145401625</v>
      </c>
      <c r="Z174" s="5">
        <v>26145.49</v>
      </c>
      <c r="AA174" s="5">
        <v>9015.1</v>
      </c>
      <c r="AB174" s="5">
        <f>AA174*0.2447529*(23/24)</f>
        <v>2114.53554092375</v>
      </c>
      <c r="AC174" s="5">
        <v>10855.25</v>
      </c>
      <c r="AD174" s="5">
        <f t="shared" si="43"/>
        <v>7214.15699494</v>
      </c>
      <c r="AE174" s="5">
        <f t="shared" si="43"/>
        <v>37000.740000000005</v>
      </c>
      <c r="AG174" s="5">
        <v>2057.5</v>
      </c>
      <c r="AH174" s="5">
        <f>AG174*0.2447529*(23/24)</f>
        <v>482.59662959375</v>
      </c>
      <c r="AI174" s="5">
        <v>2529.47</v>
      </c>
      <c r="AK174" s="5">
        <f>AJ174*0.2447529*(23/24)</f>
        <v>0</v>
      </c>
      <c r="AN174" s="5">
        <f>(AP174/0.2447529)*24/23</f>
        <v>32814.299999999996</v>
      </c>
      <c r="AO174" s="5">
        <f t="shared" si="44"/>
        <v>32814.3</v>
      </c>
      <c r="AP174" s="5">
        <f t="shared" si="44"/>
        <v>7696.75362453375</v>
      </c>
      <c r="AQ174" s="5">
        <v>39530.21</v>
      </c>
      <c r="AS174" s="5">
        <f>Z174+AC174+AI174+AL174</f>
        <v>39530.21000000001</v>
      </c>
      <c r="AU174" s="5">
        <f>K174+AE174</f>
        <v>75174.79000000001</v>
      </c>
      <c r="AV174" s="1">
        <f>K174/AU174</f>
        <v>0.5078038794654431</v>
      </c>
      <c r="AW174" s="1">
        <f>AE174/AU174</f>
        <v>0.49219612053455686</v>
      </c>
      <c r="AY174" s="5">
        <f>V174+AQ174</f>
        <v>80165.08</v>
      </c>
      <c r="AZ174" s="1">
        <f>V174/AY174</f>
        <v>0.5068899076755116</v>
      </c>
      <c r="BA174" s="1">
        <f>AQ174/AY174</f>
        <v>0.4931100923244884</v>
      </c>
    </row>
    <row r="175" spans="1:53" ht="12.75">
      <c r="A175" s="4">
        <v>1438</v>
      </c>
      <c r="B175" s="3">
        <v>12</v>
      </c>
      <c r="C175" s="3">
        <f>B175/12</f>
        <v>1</v>
      </c>
      <c r="D175" s="5">
        <v>815.84</v>
      </c>
      <c r="E175" s="5">
        <f>D175*0.2447529</f>
        <v>199.67920593600002</v>
      </c>
      <c r="F175" s="5">
        <v>11129.78</v>
      </c>
      <c r="G175" s="5">
        <v>268.16</v>
      </c>
      <c r="H175" s="5">
        <f>G175*0.2447529</f>
        <v>65.63293766400001</v>
      </c>
      <c r="I175" s="5">
        <v>3658.29</v>
      </c>
      <c r="J175" s="5">
        <f t="shared" si="42"/>
        <v>265.3121436</v>
      </c>
      <c r="K175" s="5">
        <f t="shared" si="42"/>
        <v>14788.07</v>
      </c>
      <c r="M175" s="5">
        <v>184.79</v>
      </c>
      <c r="N175" s="5">
        <f>M175*0.2447529</f>
        <v>45.227888391</v>
      </c>
      <c r="O175" s="5">
        <v>2520.9</v>
      </c>
      <c r="P175" s="5">
        <v>0</v>
      </c>
      <c r="Q175" s="5">
        <f>P175*0.2447529</f>
        <v>0</v>
      </c>
      <c r="T175" s="5">
        <f>D175+G175+M175+P175</f>
        <v>1268.79</v>
      </c>
      <c r="U175" s="5">
        <f>T175*0.2447529</f>
        <v>310.540031991</v>
      </c>
      <c r="V175" s="5">
        <v>17308.97</v>
      </c>
      <c r="X175" s="5">
        <v>12759.5</v>
      </c>
      <c r="Y175" s="5">
        <f>X175*0.2447529*(23/24)</f>
        <v>2992.80276806875</v>
      </c>
      <c r="Z175" s="5">
        <v>15355.41</v>
      </c>
      <c r="AA175" s="5">
        <v>1326</v>
      </c>
      <c r="AB175" s="5">
        <f>AA175*0.2447529*(23/24)</f>
        <v>311.019747675</v>
      </c>
      <c r="AC175" s="5">
        <v>1597.8</v>
      </c>
      <c r="AD175" s="5">
        <f t="shared" si="43"/>
        <v>3303.82251574375</v>
      </c>
      <c r="AE175" s="5">
        <f t="shared" si="43"/>
        <v>16953.21</v>
      </c>
      <c r="AG175" s="5">
        <v>2453</v>
      </c>
      <c r="AH175" s="5">
        <f>AG175*0.2447529*(23/24)</f>
        <v>575.3630777125001</v>
      </c>
      <c r="AI175" s="5">
        <v>3036.47</v>
      </c>
      <c r="AK175" s="5">
        <f>AJ175*0.2447529*(23/24)</f>
        <v>0</v>
      </c>
      <c r="AN175" s="5">
        <f>(AP175/0.2447529)*24/23</f>
        <v>16538.5</v>
      </c>
      <c r="AO175" s="5">
        <f t="shared" si="44"/>
        <v>16538.5</v>
      </c>
      <c r="AP175" s="5">
        <f t="shared" si="44"/>
        <v>3879.18559345625</v>
      </c>
      <c r="AQ175" s="5">
        <v>19989.28</v>
      </c>
      <c r="AS175" s="5">
        <f>Z175+AC175+AI175+AL175</f>
        <v>19989.68</v>
      </c>
      <c r="AU175" s="5">
        <f>K175+AE175</f>
        <v>31741.28</v>
      </c>
      <c r="AV175" s="1">
        <f>K175/AU175</f>
        <v>0.46589394000493994</v>
      </c>
      <c r="AW175" s="1">
        <f>AE175/AU175</f>
        <v>0.53410605999506</v>
      </c>
      <c r="AY175" s="5">
        <f>V175+AQ175</f>
        <v>37298.25</v>
      </c>
      <c r="AZ175" s="1">
        <f>V175/AY175</f>
        <v>0.464069225767965</v>
      </c>
      <c r="BA175" s="1">
        <f>AQ175/AY175</f>
        <v>0.535930774232035</v>
      </c>
    </row>
    <row r="176" spans="1:53" ht="12.75">
      <c r="A176" s="4">
        <v>1439</v>
      </c>
      <c r="B176" s="3">
        <v>12</v>
      </c>
      <c r="C176" s="3">
        <f>B176/12</f>
        <v>1</v>
      </c>
      <c r="D176" s="5">
        <v>734.89</v>
      </c>
      <c r="E176" s="5">
        <f>D176*0.2447529</f>
        <v>179.86645868099998</v>
      </c>
      <c r="F176" s="5">
        <v>10025.47</v>
      </c>
      <c r="G176" s="5">
        <v>0</v>
      </c>
      <c r="H176" s="5">
        <f>G176*0.2447529</f>
        <v>0</v>
      </c>
      <c r="I176" s="5">
        <f>(H176/U176)*V176</f>
        <v>0</v>
      </c>
      <c r="J176" s="5">
        <f t="shared" si="42"/>
        <v>179.86645868099998</v>
      </c>
      <c r="K176" s="5">
        <f t="shared" si="42"/>
        <v>10025.47</v>
      </c>
      <c r="M176" s="5">
        <v>184.79</v>
      </c>
      <c r="N176" s="5">
        <f>M176*0.2447529</f>
        <v>45.227888391</v>
      </c>
      <c r="O176" s="5">
        <v>2520.9</v>
      </c>
      <c r="P176" s="5">
        <v>0</v>
      </c>
      <c r="Q176" s="5">
        <f>P176*0.2447529</f>
        <v>0</v>
      </c>
      <c r="T176" s="5">
        <f>D176+G176+M176+P176</f>
        <v>919.68</v>
      </c>
      <c r="U176" s="5">
        <f>T176*0.2447529</f>
        <v>225.09434707199998</v>
      </c>
      <c r="V176" s="5">
        <v>12546.37</v>
      </c>
      <c r="X176" s="5">
        <v>10339.1</v>
      </c>
      <c r="Y176" s="5">
        <f>X176*0.2447529*(23/24)</f>
        <v>2425.0861788737498</v>
      </c>
      <c r="Z176" s="5">
        <v>12451.41</v>
      </c>
      <c r="AB176" s="5">
        <f>AA176*0.2447529*(23/24)</f>
        <v>0</v>
      </c>
      <c r="AC176" s="5">
        <f>(AB176/AP176)*AQ176</f>
        <v>0</v>
      </c>
      <c r="AD176" s="5">
        <f t="shared" si="43"/>
        <v>2425.0861788737498</v>
      </c>
      <c r="AE176" s="5">
        <f t="shared" si="43"/>
        <v>12451.41</v>
      </c>
      <c r="AG176" s="5">
        <v>2453</v>
      </c>
      <c r="AH176" s="5">
        <f>AG176*0.2447529*(23/24)</f>
        <v>575.3630777125001</v>
      </c>
      <c r="AI176" s="5">
        <v>3036.07</v>
      </c>
      <c r="AK176" s="5">
        <f>AJ176*0.2447529*(23/24)</f>
        <v>0</v>
      </c>
      <c r="AN176" s="5">
        <f>(AP176/0.2447529)*24/23</f>
        <v>12792.1</v>
      </c>
      <c r="AO176" s="5">
        <f t="shared" si="44"/>
        <v>12792.1</v>
      </c>
      <c r="AP176" s="5">
        <f t="shared" si="44"/>
        <v>3000.4492565862497</v>
      </c>
      <c r="AQ176" s="5">
        <v>15487.48</v>
      </c>
      <c r="AS176" s="5">
        <f>Z176+AC176+AI176+AL176</f>
        <v>15487.48</v>
      </c>
      <c r="AU176" s="5">
        <f>K176+AE176</f>
        <v>22476.879999999997</v>
      </c>
      <c r="AV176" s="1">
        <f>K176/AU176</f>
        <v>0.4460347699502778</v>
      </c>
      <c r="AW176" s="1">
        <f>AE176/AU176</f>
        <v>0.5539652300497223</v>
      </c>
      <c r="AY176" s="5">
        <f>V176+AQ176</f>
        <v>28033.85</v>
      </c>
      <c r="AZ176" s="1">
        <f>V176/AY176</f>
        <v>0.44754359461864857</v>
      </c>
      <c r="BA176" s="1">
        <f>AQ176/AY176</f>
        <v>0.5524564053813514</v>
      </c>
    </row>
    <row r="177" spans="1:53" ht="12.75">
      <c r="A177" s="4">
        <v>1440</v>
      </c>
      <c r="B177" s="3">
        <v>12</v>
      </c>
      <c r="C177" s="3">
        <f>B177/12</f>
        <v>1</v>
      </c>
      <c r="D177" s="5">
        <v>230.57</v>
      </c>
      <c r="E177" s="5">
        <f>D177*0.2447529</f>
        <v>56.432676152999996</v>
      </c>
      <c r="F177" s="5">
        <v>3145.49</v>
      </c>
      <c r="G177" s="5">
        <v>0</v>
      </c>
      <c r="H177" s="5">
        <f>G177*0.2447529</f>
        <v>0</v>
      </c>
      <c r="I177" s="5">
        <f>(H177/U177)*V177</f>
        <v>0</v>
      </c>
      <c r="J177" s="5">
        <f t="shared" si="42"/>
        <v>56.432676152999996</v>
      </c>
      <c r="K177" s="5">
        <f t="shared" si="42"/>
        <v>3145.49</v>
      </c>
      <c r="M177" s="5">
        <v>137.05</v>
      </c>
      <c r="N177" s="5">
        <f>M177*0.2447529</f>
        <v>33.543384945</v>
      </c>
      <c r="O177" s="5">
        <v>1869.67</v>
      </c>
      <c r="P177" s="5">
        <v>0</v>
      </c>
      <c r="Q177" s="5">
        <f>P177*0.2447529</f>
        <v>0</v>
      </c>
      <c r="T177" s="5">
        <f>D177+G177+M177+P177</f>
        <v>367.62</v>
      </c>
      <c r="U177" s="5">
        <f>T177*0.2447529</f>
        <v>89.976061098</v>
      </c>
      <c r="V177" s="5">
        <v>5015.16</v>
      </c>
      <c r="X177" s="5">
        <v>2792</v>
      </c>
      <c r="Y177" s="5">
        <f>X177*0.2447529*(23/24)</f>
        <v>654.8771761</v>
      </c>
      <c r="Z177" s="5">
        <v>3399.93</v>
      </c>
      <c r="AB177" s="5">
        <f>AA177*0.2447529*(23/24)</f>
        <v>0</v>
      </c>
      <c r="AC177" s="5">
        <f>(AB177/AP177)*AQ177</f>
        <v>0</v>
      </c>
      <c r="AD177" s="5">
        <f t="shared" si="43"/>
        <v>654.8771761</v>
      </c>
      <c r="AE177" s="5">
        <f t="shared" si="43"/>
        <v>3399.93</v>
      </c>
      <c r="AG177" s="5">
        <v>1819.3</v>
      </c>
      <c r="AH177" s="5">
        <f>AG177*0.2447529*(23/24)</f>
        <v>426.72566134625</v>
      </c>
      <c r="AI177" s="5">
        <v>2251.75</v>
      </c>
      <c r="AK177" s="5">
        <f>AJ177*0.2447529*(23/24)</f>
        <v>0</v>
      </c>
      <c r="AN177" s="5">
        <f>(AP177/0.2447529)*24/23</f>
        <v>4611.3</v>
      </c>
      <c r="AO177" s="5">
        <f t="shared" si="44"/>
        <v>4611.3</v>
      </c>
      <c r="AP177" s="5">
        <f t="shared" si="44"/>
        <v>1081.60283744625</v>
      </c>
      <c r="AQ177" s="5">
        <v>5651.68</v>
      </c>
      <c r="AS177" s="5">
        <f>Z177+AC177+AI177+AL177</f>
        <v>5651.68</v>
      </c>
      <c r="AU177" s="5">
        <f>K177+AE177</f>
        <v>6545.42</v>
      </c>
      <c r="AV177" s="1">
        <f>K177/AU177</f>
        <v>0.4805635085296283</v>
      </c>
      <c r="AW177" s="1">
        <f>AE177/AU177</f>
        <v>0.5194364914703716</v>
      </c>
      <c r="AY177" s="5">
        <f>V177+AQ177</f>
        <v>10666.84</v>
      </c>
      <c r="AZ177" s="1">
        <f>V177/AY177</f>
        <v>0.47016360984134004</v>
      </c>
      <c r="BA177" s="1">
        <f>AQ177/AY177</f>
        <v>0.5298363901586599</v>
      </c>
    </row>
    <row r="178" ht="12.75">
      <c r="B178" s="3"/>
    </row>
    <row r="179" spans="1:53" ht="12.75">
      <c r="A179" s="4" t="s">
        <v>26</v>
      </c>
      <c r="B179" s="8">
        <f>SUM(B173:B178)</f>
        <v>60</v>
      </c>
      <c r="C179" s="3">
        <f>B179/12</f>
        <v>5</v>
      </c>
      <c r="D179" s="5">
        <f>SUM(D173:D178)/C179</f>
        <v>988.36</v>
      </c>
      <c r="E179" s="5">
        <f>SUM(E173:E178)/C179</f>
        <v>241.90397624400003</v>
      </c>
      <c r="F179" s="5">
        <f>SUM(F173:F178)/C179</f>
        <v>13483.328</v>
      </c>
      <c r="G179" s="5">
        <f>SUM(G173:G178)/C179</f>
        <v>902.04</v>
      </c>
      <c r="H179" s="5">
        <f>SUM(H173:H178)/C179</f>
        <v>220.77690591600003</v>
      </c>
      <c r="I179" s="5">
        <f>SUM(I173:I178)/C179</f>
        <v>12305.71</v>
      </c>
      <c r="J179" s="5">
        <f>SUM(J173:J178)/C179</f>
        <v>462.68088216000007</v>
      </c>
      <c r="K179" s="5">
        <f>SUM(K173:K178)/C179</f>
        <v>25789.038000000004</v>
      </c>
      <c r="M179" s="5">
        <f>SUM(M173:M178)/C179</f>
        <v>201.24</v>
      </c>
      <c r="N179" s="5">
        <f>SUM(N173:N178)/C179</f>
        <v>49.254073596</v>
      </c>
      <c r="O179" s="5">
        <f>SUM(O173:O178)/C179</f>
        <v>2745.352</v>
      </c>
      <c r="P179" s="5">
        <f>SUM(P173:P178)/C179</f>
        <v>0</v>
      </c>
      <c r="Q179" s="5">
        <f>SUM(Q173:Q178)/C179</f>
        <v>0</v>
      </c>
      <c r="R179" s="5">
        <f>SUM(R173:R178)/C179</f>
        <v>0</v>
      </c>
      <c r="T179" s="5">
        <f>U179/0.2447529</f>
        <v>2091.6400000000003</v>
      </c>
      <c r="U179" s="5">
        <f>SUM(U173:U178)/C179</f>
        <v>511.934955756</v>
      </c>
      <c r="V179" s="5">
        <f>SUM(V173:V178)/C179</f>
        <v>28534.390000000003</v>
      </c>
      <c r="X179" s="5">
        <f>SUM(X173:X178)/C179</f>
        <v>14943.76</v>
      </c>
      <c r="Y179" s="5">
        <f>SUM(Y173:Y178)/C179</f>
        <v>3505.131572033</v>
      </c>
      <c r="Z179" s="5">
        <f>SUM(Z173:Z178)/C179</f>
        <v>17981.664</v>
      </c>
      <c r="AA179" s="5">
        <f>SUM(AA173:AA178)/C179</f>
        <v>3707.88</v>
      </c>
      <c r="AB179" s="5">
        <f>SUM(AB173:AB178)/C179</f>
        <v>869.7012835665</v>
      </c>
      <c r="AC179" s="5">
        <f>SUM(AC173:AC178)/C179</f>
        <v>4460.388</v>
      </c>
      <c r="AD179" s="5">
        <f>Y179+AB179</f>
        <v>4374.832855599499</v>
      </c>
      <c r="AE179" s="5">
        <f>SUM(AE173:AE178)/C179</f>
        <v>22442.052000000003</v>
      </c>
      <c r="AG179" s="5">
        <f>SUM(AG173:AG178)/C179</f>
        <v>2730.22</v>
      </c>
      <c r="AH179" s="5">
        <f>SUM(AH173:AH178)/C179</f>
        <v>640.38637669475</v>
      </c>
      <c r="AI179" s="5">
        <f>SUM(AI173:AI178)/C179</f>
        <v>3346.334</v>
      </c>
      <c r="AJ179" s="5">
        <f>SUM(AJ173:AJ178)/C179</f>
        <v>0</v>
      </c>
      <c r="AK179" s="5">
        <f>SUM(AK173:AK178)/C179</f>
        <v>0</v>
      </c>
      <c r="AL179" s="5">
        <f>SUM(AL173:AL178)/C179</f>
        <v>0</v>
      </c>
      <c r="AN179" s="5">
        <f>(AP179/0.2447529)*24/23</f>
        <v>21381.859999999997</v>
      </c>
      <c r="AO179" s="5">
        <f>X179+AA179+AG179+AJ179</f>
        <v>21381.86</v>
      </c>
      <c r="AP179" s="5">
        <f>Y179+AB179+AH179+AK179</f>
        <v>5015.219232294249</v>
      </c>
      <c r="AQ179" s="5">
        <f>SUM(AQ173:AQ178)/C179</f>
        <v>25788.306</v>
      </c>
      <c r="AS179" s="5">
        <f>SUM(AS173:AS178)/C179</f>
        <v>25788.386000000006</v>
      </c>
      <c r="AU179" s="5">
        <f>SUM(AU173:AU178)/C179</f>
        <v>48231.090000000004</v>
      </c>
      <c r="AV179" s="1">
        <f>K179/AU179</f>
        <v>0.5346973912470152</v>
      </c>
      <c r="AW179" s="1">
        <f>AE179/AU179</f>
        <v>0.4653026087529849</v>
      </c>
      <c r="AY179" s="5">
        <f>SUM(AY173:AY178)/C179</f>
        <v>54322.695999999996</v>
      </c>
      <c r="AZ179" s="1">
        <f>V179/AY179</f>
        <v>0.5252756601034677</v>
      </c>
      <c r="BA179" s="1">
        <f>AQ179/AY179</f>
        <v>0.4747243398965324</v>
      </c>
    </row>
    <row r="180" ht="12.75">
      <c r="B180" s="3"/>
    </row>
    <row r="181" spans="1:53" ht="12.75">
      <c r="A181" s="4">
        <v>1441</v>
      </c>
      <c r="B181" s="3">
        <v>12</v>
      </c>
      <c r="C181" s="3">
        <f>B181/12</f>
        <v>1</v>
      </c>
      <c r="D181" s="5">
        <v>14.16</v>
      </c>
      <c r="E181" s="5">
        <f>D181*0.2447529</f>
        <v>3.465701064</v>
      </c>
      <c r="F181" s="5">
        <v>193.12</v>
      </c>
      <c r="H181" s="5">
        <f>G181*0.2447529</f>
        <v>0</v>
      </c>
      <c r="I181" s="5">
        <f>(H181/U181)*V181</f>
        <v>0</v>
      </c>
      <c r="J181" s="5">
        <f aca="true" t="shared" si="45" ref="J181:K185">E181+H181</f>
        <v>3.465701064</v>
      </c>
      <c r="K181" s="5">
        <f t="shared" si="45"/>
        <v>193.12</v>
      </c>
      <c r="N181" s="5">
        <f>M181*0.2447529</f>
        <v>0</v>
      </c>
      <c r="Q181" s="5">
        <f>P181*0.2447529</f>
        <v>0</v>
      </c>
      <c r="T181" s="5">
        <f>D181+G181+M181+P181</f>
        <v>14.16</v>
      </c>
      <c r="U181" s="5">
        <f>T181*0.2447529</f>
        <v>3.465701064</v>
      </c>
      <c r="V181" s="5">
        <v>193.12</v>
      </c>
      <c r="X181" s="5">
        <v>66.3</v>
      </c>
      <c r="Y181" s="5">
        <f>X181*0.2447529*(23/24)</f>
        <v>15.550987383749998</v>
      </c>
      <c r="Z181" s="5">
        <v>79.62</v>
      </c>
      <c r="AB181" s="5">
        <f>AA181*0.2447529*(23/24)</f>
        <v>0</v>
      </c>
      <c r="AC181" s="5">
        <f>(AB181/AP181)*AQ181</f>
        <v>0</v>
      </c>
      <c r="AD181" s="5">
        <f aca="true" t="shared" si="46" ref="AD181:AE185">Y181+AB181</f>
        <v>15.550987383749998</v>
      </c>
      <c r="AE181" s="5">
        <f t="shared" si="46"/>
        <v>79.62</v>
      </c>
      <c r="AH181" s="5">
        <f>AG181*0.2447529*(23/24)</f>
        <v>0</v>
      </c>
      <c r="AK181" s="5">
        <f>AJ181*0.2447529*(23/24)</f>
        <v>0</v>
      </c>
      <c r="AN181" s="5">
        <f>(AP181/0.2447529)*24/23</f>
        <v>66.3</v>
      </c>
      <c r="AO181" s="5">
        <f aca="true" t="shared" si="47" ref="AO181:AP185">X181+AA181+AG181+AJ181</f>
        <v>66.3</v>
      </c>
      <c r="AP181" s="5">
        <f t="shared" si="47"/>
        <v>15.550987383749998</v>
      </c>
      <c r="AQ181" s="5">
        <v>79.62</v>
      </c>
      <c r="AS181" s="5">
        <f>Z181+AC181+AI181+AL181</f>
        <v>79.62</v>
      </c>
      <c r="AU181" s="5">
        <f>K181+AE181</f>
        <v>272.74</v>
      </c>
      <c r="AV181" s="1">
        <f>K181/AU181</f>
        <v>0.7080736232309159</v>
      </c>
      <c r="AW181" s="1">
        <f>AE181/AU181</f>
        <v>0.2919263767690841</v>
      </c>
      <c r="AY181" s="5">
        <f>V181+AQ181</f>
        <v>272.74</v>
      </c>
      <c r="AZ181" s="1">
        <f>V181/AY181</f>
        <v>0.7080736232309159</v>
      </c>
      <c r="BA181" s="1">
        <f>AQ181/AY181</f>
        <v>0.2919263767690841</v>
      </c>
    </row>
    <row r="182" spans="1:53" ht="12.75">
      <c r="A182" s="4">
        <v>1442</v>
      </c>
      <c r="B182" s="3">
        <v>12</v>
      </c>
      <c r="C182" s="3">
        <f>B182/12</f>
        <v>1</v>
      </c>
      <c r="D182" s="5">
        <v>128.7</v>
      </c>
      <c r="E182" s="5">
        <f>D182*0.2447529</f>
        <v>31.499698229999996</v>
      </c>
      <c r="F182" s="5">
        <v>1755.67</v>
      </c>
      <c r="H182" s="5">
        <f>G182*0.2447529</f>
        <v>0</v>
      </c>
      <c r="I182" s="5">
        <f>(H182/U182)*V182</f>
        <v>0</v>
      </c>
      <c r="J182" s="5">
        <f t="shared" si="45"/>
        <v>31.499698229999996</v>
      </c>
      <c r="K182" s="5">
        <f t="shared" si="45"/>
        <v>1755.67</v>
      </c>
      <c r="N182" s="5">
        <f>M182*0.2447529</f>
        <v>0</v>
      </c>
      <c r="Q182" s="5">
        <f>P182*0.2447529</f>
        <v>0</v>
      </c>
      <c r="T182" s="5">
        <f>D182+G182+M182+P182</f>
        <v>128.7</v>
      </c>
      <c r="U182" s="5">
        <f>T182*0.2447529</f>
        <v>31.499698229999996</v>
      </c>
      <c r="V182" s="5">
        <v>1755.67</v>
      </c>
      <c r="X182" s="5">
        <v>602.3</v>
      </c>
      <c r="Y182" s="5">
        <f>X182*0.2447529*(23/24)</f>
        <v>141.27239368374998</v>
      </c>
      <c r="Z182" s="5">
        <v>723.78</v>
      </c>
      <c r="AB182" s="5">
        <f>AA182*0.2447529*(23/24)</f>
        <v>0</v>
      </c>
      <c r="AC182" s="5">
        <f>(AB182/AP182)*AQ182</f>
        <v>0</v>
      </c>
      <c r="AD182" s="5">
        <f t="shared" si="46"/>
        <v>141.27239368374998</v>
      </c>
      <c r="AE182" s="5">
        <f t="shared" si="46"/>
        <v>723.78</v>
      </c>
      <c r="AH182" s="5">
        <f>AG182*0.2447529*(23/24)</f>
        <v>0</v>
      </c>
      <c r="AK182" s="5">
        <f>AJ182*0.2447529*(23/24)</f>
        <v>0</v>
      </c>
      <c r="AN182" s="5">
        <f>(AP182/0.2447529)*24/23</f>
        <v>602.3</v>
      </c>
      <c r="AO182" s="5">
        <f t="shared" si="47"/>
        <v>602.3</v>
      </c>
      <c r="AP182" s="5">
        <f t="shared" si="47"/>
        <v>141.27239368374998</v>
      </c>
      <c r="AQ182" s="5">
        <v>723.78</v>
      </c>
      <c r="AS182" s="5">
        <f>Z182+AC182+AI182+AL182</f>
        <v>723.78</v>
      </c>
      <c r="AU182" s="5">
        <f>K182+AE182</f>
        <v>2479.45</v>
      </c>
      <c r="AV182" s="1">
        <f>K182/AU182</f>
        <v>0.7080884873661498</v>
      </c>
      <c r="AW182" s="1">
        <f>AE182/AU182</f>
        <v>0.29191151263385023</v>
      </c>
      <c r="AY182" s="5">
        <f>V182+AQ182</f>
        <v>2479.45</v>
      </c>
      <c r="AZ182" s="1">
        <f>V182/AY182</f>
        <v>0.7080884873661498</v>
      </c>
      <c r="BA182" s="1">
        <f>AQ182/AY182</f>
        <v>0.29191151263385023</v>
      </c>
    </row>
    <row r="183" spans="1:53" ht="12.75">
      <c r="A183" s="4">
        <v>1443</v>
      </c>
      <c r="B183" s="3">
        <v>12</v>
      </c>
      <c r="C183" s="3">
        <f>B183/12</f>
        <v>1</v>
      </c>
      <c r="D183" s="5">
        <v>849.85</v>
      </c>
      <c r="E183" s="5">
        <f>D183*0.2447529</f>
        <v>208.003252065</v>
      </c>
      <c r="F183" s="5">
        <v>11995.52</v>
      </c>
      <c r="H183" s="5">
        <f>G183*0.2447529</f>
        <v>0</v>
      </c>
      <c r="I183" s="5">
        <f>(H183/U183)*V183</f>
        <v>0</v>
      </c>
      <c r="J183" s="5">
        <f t="shared" si="45"/>
        <v>208.003252065</v>
      </c>
      <c r="K183" s="5">
        <f t="shared" si="45"/>
        <v>11995.52</v>
      </c>
      <c r="N183" s="5">
        <f>M183*0.2447529</f>
        <v>0</v>
      </c>
      <c r="Q183" s="5">
        <f>P183*0.2447529</f>
        <v>0</v>
      </c>
      <c r="T183" s="5">
        <f>D183+G183+M183+P183</f>
        <v>849.85</v>
      </c>
      <c r="U183" s="5">
        <f>T183*0.2447529</f>
        <v>208.003252065</v>
      </c>
      <c r="V183" s="5">
        <v>11995.52</v>
      </c>
      <c r="X183" s="5">
        <v>699.5</v>
      </c>
      <c r="Y183" s="5">
        <f>X183*0.2447529*(23/24)</f>
        <v>164.07112631875</v>
      </c>
      <c r="Z183" s="5">
        <v>849.46</v>
      </c>
      <c r="AB183" s="5">
        <f>AA183*0.2447529*(23/24)</f>
        <v>0</v>
      </c>
      <c r="AC183" s="5">
        <f>(AB183/AP183)*AQ183</f>
        <v>0</v>
      </c>
      <c r="AD183" s="5">
        <f t="shared" si="46"/>
        <v>164.07112631875</v>
      </c>
      <c r="AE183" s="5">
        <f t="shared" si="46"/>
        <v>849.46</v>
      </c>
      <c r="AH183" s="5">
        <f>AG183*0.2447529*(23/24)</f>
        <v>0</v>
      </c>
      <c r="AK183" s="5">
        <f>AJ183*0.2447529*(23/24)</f>
        <v>0</v>
      </c>
      <c r="AN183" s="5">
        <f>(AP183/0.2447529)*24/23</f>
        <v>699.5000000000001</v>
      </c>
      <c r="AO183" s="5">
        <f t="shared" si="47"/>
        <v>699.5</v>
      </c>
      <c r="AP183" s="5">
        <f t="shared" si="47"/>
        <v>164.07112631875</v>
      </c>
      <c r="AQ183" s="5">
        <v>849.46</v>
      </c>
      <c r="AS183" s="5">
        <f>Z183+AC183+AI183+AL183</f>
        <v>849.46</v>
      </c>
      <c r="AU183" s="5">
        <f>K183+AE183</f>
        <v>12844.98</v>
      </c>
      <c r="AV183" s="1">
        <f>K183/AU183</f>
        <v>0.9338683283274868</v>
      </c>
      <c r="AW183" s="1">
        <f>AE183/AU183</f>
        <v>0.06613167167251331</v>
      </c>
      <c r="AY183" s="5">
        <f>V183+AQ183</f>
        <v>12844.98</v>
      </c>
      <c r="AZ183" s="1">
        <f>V183/AY183</f>
        <v>0.9338683283274868</v>
      </c>
      <c r="BA183" s="1">
        <f>AQ183/AY183</f>
        <v>0.06613167167251331</v>
      </c>
    </row>
    <row r="184" spans="1:53" ht="12.75">
      <c r="A184" s="4">
        <v>1444</v>
      </c>
      <c r="B184" s="3">
        <v>12</v>
      </c>
      <c r="C184" s="3">
        <f>B184/12</f>
        <v>1</v>
      </c>
      <c r="D184" s="5">
        <v>875.29</v>
      </c>
      <c r="E184" s="5">
        <f>D184*0.2447529</f>
        <v>214.229765841</v>
      </c>
      <c r="F184" s="5">
        <v>12438.39</v>
      </c>
      <c r="H184" s="5">
        <f>G184*0.2447529</f>
        <v>0</v>
      </c>
      <c r="I184" s="5">
        <f>(H184/U184)*V184</f>
        <v>0</v>
      </c>
      <c r="J184" s="5">
        <f t="shared" si="45"/>
        <v>214.229765841</v>
      </c>
      <c r="K184" s="5">
        <f t="shared" si="45"/>
        <v>12438.39</v>
      </c>
      <c r="N184" s="5">
        <f>M184*0.2447529</f>
        <v>0</v>
      </c>
      <c r="Q184" s="5">
        <f>P184*0.2447529</f>
        <v>0</v>
      </c>
      <c r="T184" s="5">
        <f>D184+G184+M184+P184</f>
        <v>875.29</v>
      </c>
      <c r="U184" s="5">
        <f>T184*0.2447529</f>
        <v>214.229765841</v>
      </c>
      <c r="V184" s="5">
        <v>12438.39</v>
      </c>
      <c r="X184" s="5">
        <v>671.3</v>
      </c>
      <c r="Y184" s="5">
        <f>X184*0.2447529*(23/24)</f>
        <v>157.45667919624998</v>
      </c>
      <c r="Z184" s="5">
        <v>805.5</v>
      </c>
      <c r="AB184" s="5">
        <f>AA184*0.2447529*(23/24)</f>
        <v>0</v>
      </c>
      <c r="AC184" s="5">
        <f>(AB184/AP184)*AQ184</f>
        <v>0</v>
      </c>
      <c r="AD184" s="5">
        <f t="shared" si="46"/>
        <v>157.45667919624998</v>
      </c>
      <c r="AE184" s="5">
        <f t="shared" si="46"/>
        <v>805.5</v>
      </c>
      <c r="AH184" s="5">
        <f>AG184*0.2447529*(23/24)</f>
        <v>0</v>
      </c>
      <c r="AK184" s="5">
        <f>AJ184*0.2447529*(23/24)</f>
        <v>0</v>
      </c>
      <c r="AN184" s="5">
        <f>(AP184/0.2447529)*24/23</f>
        <v>671.3</v>
      </c>
      <c r="AO184" s="5">
        <f t="shared" si="47"/>
        <v>671.3</v>
      </c>
      <c r="AP184" s="5">
        <f t="shared" si="47"/>
        <v>157.45667919624998</v>
      </c>
      <c r="AQ184" s="5">
        <v>805.5</v>
      </c>
      <c r="AS184" s="5">
        <f>Z184+AC184+AI184+AL184</f>
        <v>805.5</v>
      </c>
      <c r="AU184" s="5">
        <f>K184+AE184</f>
        <v>13243.89</v>
      </c>
      <c r="AV184" s="1">
        <f>K184/AU184</f>
        <v>0.939179500886824</v>
      </c>
      <c r="AW184" s="1">
        <f>AE184/AU184</f>
        <v>0.06082049911317597</v>
      </c>
      <c r="AY184" s="5">
        <f>V184+AQ184</f>
        <v>13243.89</v>
      </c>
      <c r="AZ184" s="1">
        <f>V184/AY184</f>
        <v>0.939179500886824</v>
      </c>
      <c r="BA184" s="1">
        <f>AQ184/AY184</f>
        <v>0.06082049911317597</v>
      </c>
    </row>
    <row r="185" spans="1:53" ht="12.75">
      <c r="A185" s="4">
        <v>1445</v>
      </c>
      <c r="B185" s="3">
        <v>12</v>
      </c>
      <c r="C185" s="3">
        <f>B185/12</f>
        <v>1</v>
      </c>
      <c r="D185" s="5">
        <v>418.62</v>
      </c>
      <c r="E185" s="5">
        <f>D185*0.2447529</f>
        <v>102.458458998</v>
      </c>
      <c r="F185" s="5">
        <v>5948.75</v>
      </c>
      <c r="H185" s="5">
        <f>G185*0.2447529</f>
        <v>0</v>
      </c>
      <c r="I185" s="5">
        <f>(H185/U185)*V185</f>
        <v>0</v>
      </c>
      <c r="J185" s="5">
        <f t="shared" si="45"/>
        <v>102.458458998</v>
      </c>
      <c r="K185" s="5">
        <f t="shared" si="45"/>
        <v>5948.75</v>
      </c>
      <c r="N185" s="5">
        <f>M185*0.2447529</f>
        <v>0</v>
      </c>
      <c r="Q185" s="5">
        <f>P185*0.2447529</f>
        <v>0</v>
      </c>
      <c r="T185" s="5">
        <f>D185+G185+M185+P185</f>
        <v>418.62</v>
      </c>
      <c r="U185" s="5">
        <f>T185*0.2447529</f>
        <v>102.458458998</v>
      </c>
      <c r="V185" s="5">
        <v>5948.75</v>
      </c>
      <c r="X185" s="5">
        <v>149.5</v>
      </c>
      <c r="Y185" s="5">
        <f>X185*0.2447529*(23/24)</f>
        <v>35.06595194375</v>
      </c>
      <c r="Z185" s="5">
        <v>179.4</v>
      </c>
      <c r="AB185" s="5">
        <f>AA185*0.2447529*(23/24)</f>
        <v>0</v>
      </c>
      <c r="AC185" s="5">
        <f>(AB185/AP185)*AQ185</f>
        <v>0</v>
      </c>
      <c r="AD185" s="5">
        <f t="shared" si="46"/>
        <v>35.06595194375</v>
      </c>
      <c r="AE185" s="5">
        <f t="shared" si="46"/>
        <v>179.4</v>
      </c>
      <c r="AH185" s="5">
        <f>AG185*0.2447529*(23/24)</f>
        <v>0</v>
      </c>
      <c r="AK185" s="5">
        <f>AJ185*0.2447529*(23/24)</f>
        <v>0</v>
      </c>
      <c r="AN185" s="5">
        <f>(AP185/0.2447529)*24/23</f>
        <v>149.5</v>
      </c>
      <c r="AO185" s="5">
        <f t="shared" si="47"/>
        <v>149.5</v>
      </c>
      <c r="AP185" s="5">
        <f t="shared" si="47"/>
        <v>35.06595194375</v>
      </c>
      <c r="AQ185" s="5">
        <v>179.4</v>
      </c>
      <c r="AS185" s="5">
        <f>Z185+AC185+AI185+AL185</f>
        <v>179.4</v>
      </c>
      <c r="AU185" s="5">
        <f>K185+AE185</f>
        <v>6128.15</v>
      </c>
      <c r="AV185" s="1">
        <f>K185/AU185</f>
        <v>0.9707252596623778</v>
      </c>
      <c r="AW185" s="1">
        <f>AE185/AU185</f>
        <v>0.029274740337622288</v>
      </c>
      <c r="AY185" s="5">
        <f>V185+AQ185</f>
        <v>6128.15</v>
      </c>
      <c r="AZ185" s="1">
        <f>V185/AY185</f>
        <v>0.9707252596623778</v>
      </c>
      <c r="BA185" s="1">
        <f>AQ185/AY185</f>
        <v>0.029274740337622288</v>
      </c>
    </row>
    <row r="186" ht="12.75">
      <c r="B186" s="3"/>
    </row>
    <row r="187" spans="1:53" ht="12.75">
      <c r="A187" s="4" t="s">
        <v>27</v>
      </c>
      <c r="B187" s="8">
        <f>SUM(B181:B186)</f>
        <v>60</v>
      </c>
      <c r="C187" s="3">
        <f>B187/12</f>
        <v>5</v>
      </c>
      <c r="D187" s="5">
        <f>SUM(D181:D186)/C187</f>
        <v>457.32399999999996</v>
      </c>
      <c r="E187" s="5">
        <f>SUM(E181:E186)/C187</f>
        <v>111.93137523959999</v>
      </c>
      <c r="F187" s="5">
        <f>SUM(F181:F186)/C187</f>
        <v>6466.29</v>
      </c>
      <c r="G187" s="5">
        <f>SUM(G181:G186)/C187</f>
        <v>0</v>
      </c>
      <c r="H187" s="5">
        <f>SUM(H181:H186)/C187</f>
        <v>0</v>
      </c>
      <c r="I187" s="5">
        <f>SUM(I181:I186)/C187</f>
        <v>0</v>
      </c>
      <c r="J187" s="5">
        <f>SUM(J181:J186)/C187</f>
        <v>111.93137523959999</v>
      </c>
      <c r="K187" s="5">
        <f>SUM(K181:K186)/C187</f>
        <v>6466.29</v>
      </c>
      <c r="M187" s="5">
        <f>SUM(M181:M186)/C187</f>
        <v>0</v>
      </c>
      <c r="N187" s="5">
        <f>SUM(N181:N186)/C187</f>
        <v>0</v>
      </c>
      <c r="O187" s="5">
        <f>SUM(O181:O186)/C187</f>
        <v>0</v>
      </c>
      <c r="P187" s="5">
        <f>SUM(P181:P186)/C187</f>
        <v>0</v>
      </c>
      <c r="Q187" s="5">
        <f>SUM(Q181:Q186)/C187</f>
        <v>0</v>
      </c>
      <c r="R187" s="5">
        <f>SUM(R181:R186)/C187</f>
        <v>0</v>
      </c>
      <c r="T187" s="5">
        <f>U187/0.2447529</f>
        <v>457.32399999999996</v>
      </c>
      <c r="U187" s="5">
        <f>SUM(U181:U186)/C187</f>
        <v>111.93137523959999</v>
      </c>
      <c r="V187" s="5">
        <f>SUM(V181:V186)/C187</f>
        <v>6466.29</v>
      </c>
      <c r="X187" s="5">
        <f>SUM(X181:X186)/C187</f>
        <v>437.7799999999999</v>
      </c>
      <c r="Y187" s="5">
        <f>SUM(Y181:Y186)/C187</f>
        <v>102.68342770524998</v>
      </c>
      <c r="Z187" s="5">
        <f>SUM(Z181:Z186)/C187</f>
        <v>527.552</v>
      </c>
      <c r="AA187" s="5">
        <f>SUM(AA181:AA186)/C187</f>
        <v>0</v>
      </c>
      <c r="AB187" s="5">
        <f>SUM(AB181:AB186)/C187</f>
        <v>0</v>
      </c>
      <c r="AC187" s="5">
        <f>SUM(AC181:AC186)/C187</f>
        <v>0</v>
      </c>
      <c r="AD187" s="5">
        <f>Y187+AB187</f>
        <v>102.68342770524998</v>
      </c>
      <c r="AE187" s="5">
        <f>SUM(AE181:AE186)/C187</f>
        <v>527.552</v>
      </c>
      <c r="AG187" s="5">
        <v>0</v>
      </c>
      <c r="AH187" s="5">
        <f>SUM(AH181:AH186)/C187</f>
        <v>0</v>
      </c>
      <c r="AI187" s="5">
        <f>SUM(AI181:AI186)/C187</f>
        <v>0</v>
      </c>
      <c r="AJ187" s="5">
        <v>0</v>
      </c>
      <c r="AK187" s="5">
        <f>SUM(AK181:AK186)/C187</f>
        <v>0</v>
      </c>
      <c r="AL187" s="5">
        <v>0</v>
      </c>
      <c r="AN187" s="5">
        <f>(AP187/0.2447529)*24/23</f>
        <v>437.7799999999999</v>
      </c>
      <c r="AO187" s="5">
        <f>X187+AA187+AG187+AJ187</f>
        <v>437.7799999999999</v>
      </c>
      <c r="AP187" s="5">
        <f>Y187+AB187+AH187+AK187</f>
        <v>102.68342770524998</v>
      </c>
      <c r="AQ187" s="5">
        <f>SUM(AQ181:AQ186)/C187</f>
        <v>527.552</v>
      </c>
      <c r="AS187" s="5">
        <f>SUM(AS181:AS186)/C187</f>
        <v>527.552</v>
      </c>
      <c r="AU187" s="5">
        <f>SUM(AU181:AU186)/C187</f>
        <v>6993.842</v>
      </c>
      <c r="AV187" s="1">
        <f>K187/AU187</f>
        <v>0.9245690709055195</v>
      </c>
      <c r="AW187" s="1">
        <f>AE187/AU187</f>
        <v>0.07543092909448056</v>
      </c>
      <c r="AY187" s="5">
        <f>SUM(AY181:AY186)/C187</f>
        <v>6993.842</v>
      </c>
      <c r="AZ187" s="1">
        <f>V187/AY187</f>
        <v>0.9245690709055195</v>
      </c>
      <c r="BA187" s="1">
        <f>AQ187/AY187</f>
        <v>0.07543092909448056</v>
      </c>
    </row>
    <row r="188" ht="12.75">
      <c r="B188" s="3"/>
    </row>
    <row r="189" spans="1:53" ht="12.75">
      <c r="A189" s="4">
        <v>1446</v>
      </c>
      <c r="B189" s="3">
        <v>12</v>
      </c>
      <c r="C189" s="3">
        <f>B189/12</f>
        <v>1</v>
      </c>
      <c r="D189" s="5">
        <v>52.1</v>
      </c>
      <c r="E189" s="5">
        <f>D189*0.2447529</f>
        <v>12.75162609</v>
      </c>
      <c r="F189" s="5">
        <v>740.42</v>
      </c>
      <c r="H189" s="5">
        <f>G189*0.2447529</f>
        <v>0</v>
      </c>
      <c r="I189" s="5">
        <f>(H189/U189)*V189</f>
        <v>0</v>
      </c>
      <c r="J189" s="5">
        <f aca="true" t="shared" si="48" ref="J189:K193">E189+H189</f>
        <v>12.75162609</v>
      </c>
      <c r="K189" s="5">
        <f t="shared" si="48"/>
        <v>740.42</v>
      </c>
      <c r="N189" s="5">
        <f>M189*0.2447529</f>
        <v>0</v>
      </c>
      <c r="Q189" s="5">
        <f>P189*0.2447529</f>
        <v>0</v>
      </c>
      <c r="T189" s="5">
        <f>D189+G189+M189+P189</f>
        <v>52.1</v>
      </c>
      <c r="U189" s="5">
        <f>T189*0.2447529</f>
        <v>12.75162609</v>
      </c>
      <c r="V189" s="5">
        <v>740.42</v>
      </c>
      <c r="X189" s="5">
        <v>38</v>
      </c>
      <c r="Y189" s="5">
        <f>X189*0.2447529*(23/24)</f>
        <v>8.913084775</v>
      </c>
      <c r="Z189" s="5">
        <v>45.6</v>
      </c>
      <c r="AB189" s="5">
        <f>AA189*0.2447529*(23/24)</f>
        <v>0</v>
      </c>
      <c r="AC189" s="5">
        <f>(AB189/AP189)*AQ189</f>
        <v>0</v>
      </c>
      <c r="AD189" s="5">
        <f aca="true" t="shared" si="49" ref="AD189:AE193">Y189+AB189</f>
        <v>8.913084775</v>
      </c>
      <c r="AE189" s="5">
        <f t="shared" si="49"/>
        <v>45.6</v>
      </c>
      <c r="AH189" s="5">
        <f>AG189*0.2447529*(23/24)</f>
        <v>0</v>
      </c>
      <c r="AK189" s="5">
        <f>AJ189*0.2447529*(23/24)</f>
        <v>0</v>
      </c>
      <c r="AN189" s="5">
        <f>(AP189/0.2447529)*24/23</f>
        <v>38</v>
      </c>
      <c r="AO189" s="5">
        <f aca="true" t="shared" si="50" ref="AO189:AP193">X189+AA189+AG189+AJ189</f>
        <v>38</v>
      </c>
      <c r="AP189" s="5">
        <f t="shared" si="50"/>
        <v>8.913084775</v>
      </c>
      <c r="AQ189" s="5">
        <v>45.6</v>
      </c>
      <c r="AS189" s="5">
        <f>Z189+AC189+AI189+AL189</f>
        <v>45.6</v>
      </c>
      <c r="AU189" s="5">
        <f>K189+AE189</f>
        <v>786.02</v>
      </c>
      <c r="AV189" s="1">
        <f>K189/AU189</f>
        <v>0.9419862090023154</v>
      </c>
      <c r="AW189" s="1">
        <f>AE189/AU189</f>
        <v>0.05801379099768454</v>
      </c>
      <c r="AY189" s="5">
        <f>V189+AQ189</f>
        <v>786.02</v>
      </c>
      <c r="AZ189" s="1">
        <f>V189/AY189</f>
        <v>0.9419862090023154</v>
      </c>
      <c r="BA189" s="1">
        <f>AQ189/AY189</f>
        <v>0.05801379099768454</v>
      </c>
    </row>
    <row r="190" spans="1:53" ht="12.75">
      <c r="A190" s="4">
        <v>1447</v>
      </c>
      <c r="B190" s="3">
        <v>12</v>
      </c>
      <c r="C190" s="3">
        <f>B190/12</f>
        <v>1</v>
      </c>
      <c r="E190" s="5">
        <f>D190*0.2447529</f>
        <v>0</v>
      </c>
      <c r="F190" s="5">
        <v>0</v>
      </c>
      <c r="H190" s="5">
        <f>G190*0.2447529</f>
        <v>0</v>
      </c>
      <c r="I190" s="5">
        <v>0</v>
      </c>
      <c r="J190" s="5">
        <f t="shared" si="48"/>
        <v>0</v>
      </c>
      <c r="K190" s="5">
        <f t="shared" si="48"/>
        <v>0</v>
      </c>
      <c r="N190" s="5">
        <f>M190*0.2447529</f>
        <v>0</v>
      </c>
      <c r="Q190" s="5">
        <f>P190*0.2447529</f>
        <v>0</v>
      </c>
      <c r="T190" s="5">
        <f>D190+G190+M190+P190</f>
        <v>0</v>
      </c>
      <c r="U190" s="5">
        <f>T190*0.2447529</f>
        <v>0</v>
      </c>
      <c r="X190" s="5">
        <v>88</v>
      </c>
      <c r="Y190" s="5">
        <f>X190*0.2447529*(23/24)</f>
        <v>20.640827899999998</v>
      </c>
      <c r="Z190" s="5">
        <v>158.33</v>
      </c>
      <c r="AB190" s="5">
        <f>AA190*0.2447529*(23/24)</f>
        <v>0</v>
      </c>
      <c r="AC190" s="5">
        <f>(AB190/AP190)*AQ190</f>
        <v>0</v>
      </c>
      <c r="AD190" s="5">
        <f t="shared" si="49"/>
        <v>20.640827899999998</v>
      </c>
      <c r="AE190" s="5">
        <f t="shared" si="49"/>
        <v>158.33</v>
      </c>
      <c r="AH190" s="5">
        <f>AG190*0.2447529*(23/24)</f>
        <v>0</v>
      </c>
      <c r="AK190" s="5">
        <f>AJ190*0.2447529*(23/24)</f>
        <v>0</v>
      </c>
      <c r="AN190" s="5">
        <f>(AP190/0.2447529)*24/23</f>
        <v>88</v>
      </c>
      <c r="AO190" s="5">
        <f t="shared" si="50"/>
        <v>88</v>
      </c>
      <c r="AP190" s="5">
        <f t="shared" si="50"/>
        <v>20.640827899999998</v>
      </c>
      <c r="AQ190" s="5">
        <v>158.33</v>
      </c>
      <c r="AS190" s="5">
        <f>Z190+AC190+AI190+AL190</f>
        <v>158.33</v>
      </c>
      <c r="AU190" s="5">
        <f>K190+AE190</f>
        <v>158.33</v>
      </c>
      <c r="AV190" s="1">
        <f>K190/AU190</f>
        <v>0</v>
      </c>
      <c r="AW190" s="1">
        <f>AE190/AU190</f>
        <v>1</v>
      </c>
      <c r="AY190" s="5">
        <f>V190+AQ190</f>
        <v>158.33</v>
      </c>
      <c r="AZ190" s="1">
        <f>V190/AY190</f>
        <v>0</v>
      </c>
      <c r="BA190" s="1">
        <f>AQ190/AY190</f>
        <v>1</v>
      </c>
    </row>
    <row r="191" spans="1:53" ht="12.75">
      <c r="A191" s="4">
        <v>1448</v>
      </c>
      <c r="B191" s="3">
        <v>12</v>
      </c>
      <c r="C191" s="3">
        <f>B191/12</f>
        <v>1</v>
      </c>
      <c r="E191" s="5">
        <f>D191*0.2447529</f>
        <v>0</v>
      </c>
      <c r="F191" s="5">
        <v>0</v>
      </c>
      <c r="H191" s="5">
        <f>G191*0.2447529</f>
        <v>0</v>
      </c>
      <c r="I191" s="5">
        <v>0</v>
      </c>
      <c r="J191" s="5">
        <f t="shared" si="48"/>
        <v>0</v>
      </c>
      <c r="K191" s="5">
        <f t="shared" si="48"/>
        <v>0</v>
      </c>
      <c r="N191" s="5">
        <f>M191*0.2447529</f>
        <v>0</v>
      </c>
      <c r="Q191" s="5">
        <f>P191*0.2447529</f>
        <v>0</v>
      </c>
      <c r="T191" s="5">
        <f>D191+G191+M191+P191</f>
        <v>0</v>
      </c>
      <c r="U191" s="5">
        <f>T191*0.2447529</f>
        <v>0</v>
      </c>
      <c r="X191" s="5">
        <v>0</v>
      </c>
      <c r="Y191" s="5">
        <f>X191*0.2447529*(23/24)</f>
        <v>0</v>
      </c>
      <c r="Z191" s="5">
        <v>0</v>
      </c>
      <c r="AB191" s="5">
        <f>AA191*0.2447529*(23/24)</f>
        <v>0</v>
      </c>
      <c r="AC191" s="5">
        <v>0</v>
      </c>
      <c r="AD191" s="5">
        <f t="shared" si="49"/>
        <v>0</v>
      </c>
      <c r="AE191" s="5">
        <f t="shared" si="49"/>
        <v>0</v>
      </c>
      <c r="AH191" s="5">
        <f>AG191*0.2447529*(23/24)</f>
        <v>0</v>
      </c>
      <c r="AK191" s="5">
        <f>AJ191*0.2447529*(23/24)</f>
        <v>0</v>
      </c>
      <c r="AN191" s="5">
        <f>(AP191/0.2447529)*24/23</f>
        <v>0</v>
      </c>
      <c r="AO191" s="5">
        <f t="shared" si="50"/>
        <v>0</v>
      </c>
      <c r="AP191" s="5">
        <f t="shared" si="50"/>
        <v>0</v>
      </c>
      <c r="AQ191" s="5">
        <v>0</v>
      </c>
      <c r="AS191" s="5">
        <f>Z191+AC191+AI191+AL191</f>
        <v>0</v>
      </c>
      <c r="AU191" s="5">
        <f>K191+AE191</f>
        <v>0</v>
      </c>
      <c r="AV191" s="1" t="e">
        <f>K191/AU191</f>
        <v>#DIV/0!</v>
      </c>
      <c r="AW191" s="1" t="e">
        <f>AE191/AU191</f>
        <v>#DIV/0!</v>
      </c>
      <c r="AY191" s="5">
        <f>V191+AQ191</f>
        <v>0</v>
      </c>
      <c r="AZ191" s="1">
        <v>0</v>
      </c>
      <c r="BA191" s="1">
        <v>0</v>
      </c>
    </row>
    <row r="192" spans="1:53" ht="12.75">
      <c r="A192" s="4">
        <v>1449</v>
      </c>
      <c r="B192" s="3">
        <v>12</v>
      </c>
      <c r="C192" s="3">
        <f>B192/12</f>
        <v>1</v>
      </c>
      <c r="E192" s="5">
        <f>D192*0.2447529</f>
        <v>0</v>
      </c>
      <c r="F192" s="5">
        <v>0</v>
      </c>
      <c r="H192" s="5">
        <f>G192*0.2447529</f>
        <v>0</v>
      </c>
      <c r="I192" s="5">
        <v>0</v>
      </c>
      <c r="J192" s="5">
        <f t="shared" si="48"/>
        <v>0</v>
      </c>
      <c r="K192" s="5">
        <f t="shared" si="48"/>
        <v>0</v>
      </c>
      <c r="N192" s="5">
        <f>M192*0.2447529</f>
        <v>0</v>
      </c>
      <c r="Q192" s="5">
        <f>P192*0.2447529</f>
        <v>0</v>
      </c>
      <c r="T192" s="5">
        <f>D192+G192+M192+P192</f>
        <v>0</v>
      </c>
      <c r="U192" s="5">
        <f>T192*0.2447529</f>
        <v>0</v>
      </c>
      <c r="X192" s="5">
        <v>0</v>
      </c>
      <c r="Y192" s="5">
        <f>X192*0.2447529*(23/24)</f>
        <v>0</v>
      </c>
      <c r="Z192" s="5">
        <v>0</v>
      </c>
      <c r="AB192" s="5">
        <f>AA192*0.2447529*(23/24)</f>
        <v>0</v>
      </c>
      <c r="AC192" s="5">
        <v>0</v>
      </c>
      <c r="AD192" s="5">
        <f t="shared" si="49"/>
        <v>0</v>
      </c>
      <c r="AE192" s="5">
        <f t="shared" si="49"/>
        <v>0</v>
      </c>
      <c r="AH192" s="5">
        <f>AG192*0.2447529*(23/24)</f>
        <v>0</v>
      </c>
      <c r="AK192" s="5">
        <f>AJ192*0.2447529*(23/24)</f>
        <v>0</v>
      </c>
      <c r="AN192" s="5">
        <f>(AP192/0.2447529)*24/23</f>
        <v>0</v>
      </c>
      <c r="AO192" s="5">
        <f t="shared" si="50"/>
        <v>0</v>
      </c>
      <c r="AP192" s="5">
        <f t="shared" si="50"/>
        <v>0</v>
      </c>
      <c r="AQ192" s="5">
        <v>0</v>
      </c>
      <c r="AS192" s="5">
        <f>Z192+AC192+AI192+AL192</f>
        <v>0</v>
      </c>
      <c r="AU192" s="5">
        <f>K192+AE192</f>
        <v>0</v>
      </c>
      <c r="AV192" s="1" t="e">
        <f>K192/AU192</f>
        <v>#DIV/0!</v>
      </c>
      <c r="AW192" s="1" t="e">
        <f>AE192/AU192</f>
        <v>#DIV/0!</v>
      </c>
      <c r="AY192" s="5">
        <f>V192+AQ192</f>
        <v>0</v>
      </c>
      <c r="AZ192" s="1">
        <v>0</v>
      </c>
      <c r="BA192" s="1">
        <v>0</v>
      </c>
    </row>
    <row r="193" spans="1:53" ht="12.75">
      <c r="A193" s="4">
        <v>1450</v>
      </c>
      <c r="B193" s="3">
        <v>12</v>
      </c>
      <c r="C193" s="3">
        <f>B193/12</f>
        <v>1</v>
      </c>
      <c r="E193" s="5">
        <f>D193*0.2447529</f>
        <v>0</v>
      </c>
      <c r="F193" s="5">
        <v>0</v>
      </c>
      <c r="H193" s="5">
        <f>G193*0.2447529</f>
        <v>0</v>
      </c>
      <c r="I193" s="5">
        <v>0</v>
      </c>
      <c r="J193" s="5">
        <f t="shared" si="48"/>
        <v>0</v>
      </c>
      <c r="K193" s="5">
        <f t="shared" si="48"/>
        <v>0</v>
      </c>
      <c r="N193" s="5">
        <f>M193*0.2447529</f>
        <v>0</v>
      </c>
      <c r="Q193" s="5">
        <f>P193*0.2447529</f>
        <v>0</v>
      </c>
      <c r="T193" s="5">
        <f>D193+G193+M193+P193</f>
        <v>0</v>
      </c>
      <c r="U193" s="5">
        <f>T193*0.2447529</f>
        <v>0</v>
      </c>
      <c r="X193" s="5">
        <v>0</v>
      </c>
      <c r="Y193" s="5">
        <f>X193*0.2447529*(23/24)</f>
        <v>0</v>
      </c>
      <c r="Z193" s="5">
        <v>0</v>
      </c>
      <c r="AB193" s="5">
        <f>AA193*0.2447529*(23/24)</f>
        <v>0</v>
      </c>
      <c r="AC193" s="5">
        <v>0</v>
      </c>
      <c r="AD193" s="5">
        <f t="shared" si="49"/>
        <v>0</v>
      </c>
      <c r="AE193" s="5">
        <f t="shared" si="49"/>
        <v>0</v>
      </c>
      <c r="AH193" s="5">
        <f>AG193*0.2447529*(23/24)</f>
        <v>0</v>
      </c>
      <c r="AK193" s="5">
        <f>AJ193*0.2447529*(23/24)</f>
        <v>0</v>
      </c>
      <c r="AN193" s="5">
        <f>(AP193/0.2447529)*24/23</f>
        <v>0</v>
      </c>
      <c r="AO193" s="5">
        <f t="shared" si="50"/>
        <v>0</v>
      </c>
      <c r="AP193" s="5">
        <f t="shared" si="50"/>
        <v>0</v>
      </c>
      <c r="AQ193" s="5">
        <v>0</v>
      </c>
      <c r="AS193" s="5">
        <f>Z193+AC193+AI193+AL193</f>
        <v>0</v>
      </c>
      <c r="AU193" s="5">
        <f>K193+AE193</f>
        <v>0</v>
      </c>
      <c r="AV193" s="1" t="e">
        <f>K193/AU193</f>
        <v>#DIV/0!</v>
      </c>
      <c r="AW193" s="1" t="e">
        <f>AE193/AU193</f>
        <v>#DIV/0!</v>
      </c>
      <c r="AY193" s="5">
        <f>V193+AQ193</f>
        <v>0</v>
      </c>
      <c r="AZ193" s="1">
        <v>0</v>
      </c>
      <c r="BA193" s="1">
        <v>0</v>
      </c>
    </row>
    <row r="194" ht="12.75">
      <c r="B194" s="3"/>
    </row>
    <row r="195" spans="1:53" ht="12.75">
      <c r="A195" s="4" t="s">
        <v>28</v>
      </c>
      <c r="B195" s="8">
        <f>SUM(B189:B194)</f>
        <v>60</v>
      </c>
      <c r="C195" s="3">
        <f>B195/12</f>
        <v>5</v>
      </c>
      <c r="D195" s="5">
        <f>SUM(D189:D194)/C195</f>
        <v>10.42</v>
      </c>
      <c r="E195" s="5">
        <f>SUM(E189:E194)/C195</f>
        <v>2.5503252180000002</v>
      </c>
      <c r="F195" s="5">
        <f>SUM(F189:F194)/C195</f>
        <v>148.084</v>
      </c>
      <c r="G195" s="5">
        <v>0</v>
      </c>
      <c r="H195" s="5">
        <f>SUM(H189:H194)/C195</f>
        <v>0</v>
      </c>
      <c r="I195" s="5">
        <f>SUM(I189:I194)/C195</f>
        <v>0</v>
      </c>
      <c r="J195" s="5">
        <f>SUM(J189:J194)/C195</f>
        <v>2.5503252180000002</v>
      </c>
      <c r="K195" s="5">
        <f>SUM(K189:K194)/C195</f>
        <v>148.084</v>
      </c>
      <c r="M195" s="5">
        <f>SUM(M189:M194)/C195</f>
        <v>0</v>
      </c>
      <c r="N195" s="5">
        <f>SUM(N189:N194)/C195</f>
        <v>0</v>
      </c>
      <c r="O195" s="5">
        <f>SUM(O189:O194)/C195</f>
        <v>0</v>
      </c>
      <c r="P195" s="5">
        <f>SUM(P189:P194)/C195</f>
        <v>0</v>
      </c>
      <c r="Q195" s="5">
        <f>SUM(Q189:Q194)/C195</f>
        <v>0</v>
      </c>
      <c r="R195" s="5">
        <f>SUM(R189:R194)/C195</f>
        <v>0</v>
      </c>
      <c r="T195" s="5">
        <f>U195/0.2447529</f>
        <v>10.420000000000002</v>
      </c>
      <c r="U195" s="5">
        <f>SUM(U189:U194)/C195</f>
        <v>2.5503252180000002</v>
      </c>
      <c r="V195" s="5">
        <f>SUM(V189:V194)/C195</f>
        <v>148.084</v>
      </c>
      <c r="X195" s="5">
        <f>SUM(X189:X194)/C195</f>
        <v>25.2</v>
      </c>
      <c r="Y195" s="5">
        <f>SUM(Y189:Y194)/C195</f>
        <v>5.910782535</v>
      </c>
      <c r="Z195" s="5">
        <f>SUM(Z189:Z194)/C195</f>
        <v>40.786</v>
      </c>
      <c r="AA195" s="5">
        <f>SUM(AA189:AA194)/C195</f>
        <v>0</v>
      </c>
      <c r="AB195" s="5">
        <f>SUM(AB189:AB194)/C195</f>
        <v>0</v>
      </c>
      <c r="AC195" s="5">
        <f>SUM(AC189:AC194)/C195</f>
        <v>0</v>
      </c>
      <c r="AD195" s="5">
        <f>Y195+AB195</f>
        <v>5.910782535</v>
      </c>
      <c r="AE195" s="5">
        <f>SUM(AE189:AE194)/C195</f>
        <v>40.786</v>
      </c>
      <c r="AG195" s="5">
        <v>0</v>
      </c>
      <c r="AH195" s="5">
        <f>SUM(AH189:AH194)/C195</f>
        <v>0</v>
      </c>
      <c r="AI195" s="5">
        <f>SUM(AI189:AI194)/C195</f>
        <v>0</v>
      </c>
      <c r="AJ195" s="5">
        <v>0</v>
      </c>
      <c r="AK195" s="5">
        <f>SUM(AK189:AK194)/C195</f>
        <v>0</v>
      </c>
      <c r="AL195" s="5">
        <v>0</v>
      </c>
      <c r="AN195" s="5">
        <f>(AP195/0.2447529)*24/23</f>
        <v>25.2</v>
      </c>
      <c r="AO195" s="5">
        <f>X195+AA195+AG195+AJ195</f>
        <v>25.2</v>
      </c>
      <c r="AP195" s="5">
        <f>Y195+AB195+AH195+AK195</f>
        <v>5.910782535</v>
      </c>
      <c r="AQ195" s="5">
        <f>SUM(AQ189:AQ194)/C195</f>
        <v>40.786</v>
      </c>
      <c r="AS195" s="5">
        <f>SUM(AS189:AS194)/C195</f>
        <v>40.786</v>
      </c>
      <c r="AU195" s="5">
        <f>SUM(AU189:AU194)/C195</f>
        <v>188.87</v>
      </c>
      <c r="AV195" s="1">
        <f>K195/AU195</f>
        <v>0.7840525228993488</v>
      </c>
      <c r="AW195" s="1">
        <f>AE195/AU195</f>
        <v>0.21594747710065124</v>
      </c>
      <c r="AY195" s="5">
        <f>SUM(AY189:AY194)/C195</f>
        <v>188.87</v>
      </c>
      <c r="AZ195" s="1">
        <f>V195/AY195</f>
        <v>0.7840525228993488</v>
      </c>
      <c r="BA195" s="1">
        <f>AQ195/AY195</f>
        <v>0.21594747710065124</v>
      </c>
    </row>
    <row r="196" ht="12.75">
      <c r="B196" s="3"/>
    </row>
    <row r="197" spans="1:53" ht="12.75">
      <c r="A197" s="4">
        <v>1451</v>
      </c>
      <c r="B197" s="3">
        <v>12</v>
      </c>
      <c r="C197" s="3">
        <f>B197/12</f>
        <v>1</v>
      </c>
      <c r="E197" s="5">
        <f>D197*0.2447529</f>
        <v>0</v>
      </c>
      <c r="F197" s="5">
        <v>0</v>
      </c>
      <c r="H197" s="5">
        <f>G197*0.2447529</f>
        <v>0</v>
      </c>
      <c r="I197" s="5">
        <v>0</v>
      </c>
      <c r="J197" s="5">
        <f aca="true" t="shared" si="51" ref="J197:K201">E197+H197</f>
        <v>0</v>
      </c>
      <c r="K197" s="5">
        <f t="shared" si="51"/>
        <v>0</v>
      </c>
      <c r="N197" s="5">
        <f>M197*0.2447529</f>
        <v>0</v>
      </c>
      <c r="Q197" s="5">
        <f>P197*0.2447529</f>
        <v>0</v>
      </c>
      <c r="T197" s="5">
        <f>D197+G197+M197+P197</f>
        <v>0</v>
      </c>
      <c r="U197" s="5">
        <f>T197*0.2447529</f>
        <v>0</v>
      </c>
      <c r="X197" s="5">
        <v>0</v>
      </c>
      <c r="Y197" s="5">
        <f>X197*0.2447529*(23/24)</f>
        <v>0</v>
      </c>
      <c r="Z197" s="5">
        <v>0</v>
      </c>
      <c r="AB197" s="5">
        <f>AA197*0.2447529*(23/24)</f>
        <v>0</v>
      </c>
      <c r="AC197" s="5">
        <v>0</v>
      </c>
      <c r="AD197" s="5">
        <f aca="true" t="shared" si="52" ref="AD197:AE201">Y197+AB197</f>
        <v>0</v>
      </c>
      <c r="AE197" s="5">
        <f t="shared" si="52"/>
        <v>0</v>
      </c>
      <c r="AH197" s="5">
        <f>AG197*0.2447529*(23/24)</f>
        <v>0</v>
      </c>
      <c r="AK197" s="5">
        <f>AJ197*0.2447529*(23/24)</f>
        <v>0</v>
      </c>
      <c r="AN197" s="5">
        <f>(AP197/0.2447529)*24/23</f>
        <v>0</v>
      </c>
      <c r="AO197" s="5">
        <f aca="true" t="shared" si="53" ref="AO197:AP201">X197+AA197+AG197+AJ197</f>
        <v>0</v>
      </c>
      <c r="AP197" s="5">
        <f t="shared" si="53"/>
        <v>0</v>
      </c>
      <c r="AQ197" s="5">
        <v>0</v>
      </c>
      <c r="AS197" s="5">
        <f>Z197+AC197+AI197+AL197</f>
        <v>0</v>
      </c>
      <c r="AU197" s="5">
        <f>K197+AE197</f>
        <v>0</v>
      </c>
      <c r="AV197" s="1" t="e">
        <f>K197/AU197</f>
        <v>#DIV/0!</v>
      </c>
      <c r="AW197" s="1" t="e">
        <f>AE197/AU197</f>
        <v>#DIV/0!</v>
      </c>
      <c r="AY197" s="5">
        <f>V197+AQ197</f>
        <v>0</v>
      </c>
      <c r="AZ197" s="1">
        <v>0</v>
      </c>
      <c r="BA197" s="1">
        <v>0</v>
      </c>
    </row>
    <row r="198" spans="1:53" ht="12.75">
      <c r="A198" s="4">
        <v>1452</v>
      </c>
      <c r="B198" s="3">
        <v>12</v>
      </c>
      <c r="C198" s="3">
        <f>B198/12</f>
        <v>1</v>
      </c>
      <c r="E198" s="5">
        <f>D198*0.2447529</f>
        <v>0</v>
      </c>
      <c r="F198" s="5">
        <v>0</v>
      </c>
      <c r="H198" s="5">
        <f>G198*0.2447529</f>
        <v>0</v>
      </c>
      <c r="I198" s="5">
        <v>0</v>
      </c>
      <c r="J198" s="5">
        <f t="shared" si="51"/>
        <v>0</v>
      </c>
      <c r="K198" s="5">
        <f t="shared" si="51"/>
        <v>0</v>
      </c>
      <c r="N198" s="5">
        <f>M198*0.2447529</f>
        <v>0</v>
      </c>
      <c r="Q198" s="5">
        <f>P198*0.2447529</f>
        <v>0</v>
      </c>
      <c r="T198" s="5">
        <f>D198+G198+M198+P198</f>
        <v>0</v>
      </c>
      <c r="U198" s="5">
        <f>T198*0.2447529</f>
        <v>0</v>
      </c>
      <c r="X198" s="5">
        <v>0</v>
      </c>
      <c r="Y198" s="5">
        <f>X198*0.2447529*(23/24)</f>
        <v>0</v>
      </c>
      <c r="Z198" s="5">
        <v>0</v>
      </c>
      <c r="AB198" s="5">
        <f>AA198*0.2447529*(23/24)</f>
        <v>0</v>
      </c>
      <c r="AC198" s="5">
        <v>0</v>
      </c>
      <c r="AD198" s="5">
        <f t="shared" si="52"/>
        <v>0</v>
      </c>
      <c r="AE198" s="5">
        <f t="shared" si="52"/>
        <v>0</v>
      </c>
      <c r="AH198" s="5">
        <f>AG198*0.2447529*(23/24)</f>
        <v>0</v>
      </c>
      <c r="AK198" s="5">
        <f>AJ198*0.2447529*(23/24)</f>
        <v>0</v>
      </c>
      <c r="AN198" s="5">
        <f>(AP198/0.2447529)*24/23</f>
        <v>0</v>
      </c>
      <c r="AO198" s="5">
        <f t="shared" si="53"/>
        <v>0</v>
      </c>
      <c r="AP198" s="5">
        <f t="shared" si="53"/>
        <v>0</v>
      </c>
      <c r="AQ198" s="5">
        <v>0</v>
      </c>
      <c r="AS198" s="5">
        <f>Z198+AC198+AI198+AL198</f>
        <v>0</v>
      </c>
      <c r="AU198" s="5">
        <f>K198+AE198</f>
        <v>0</v>
      </c>
      <c r="AV198" s="1" t="e">
        <f>K198/AU198</f>
        <v>#DIV/0!</v>
      </c>
      <c r="AW198" s="1" t="e">
        <f>AE198/AU198</f>
        <v>#DIV/0!</v>
      </c>
      <c r="AY198" s="5">
        <f>V198+AQ198</f>
        <v>0</v>
      </c>
      <c r="AZ198" s="1">
        <v>0</v>
      </c>
      <c r="BA198" s="1">
        <v>0</v>
      </c>
    </row>
    <row r="199" spans="1:53" ht="12.75">
      <c r="A199" s="4">
        <v>1453</v>
      </c>
      <c r="B199" s="3">
        <v>12</v>
      </c>
      <c r="C199" s="3">
        <f>B199/12</f>
        <v>1</v>
      </c>
      <c r="E199" s="5">
        <f>D199*0.2447529</f>
        <v>0</v>
      </c>
      <c r="F199" s="5">
        <v>0</v>
      </c>
      <c r="H199" s="5">
        <f>G199*0.2447529</f>
        <v>0</v>
      </c>
      <c r="I199" s="5">
        <v>0</v>
      </c>
      <c r="J199" s="5">
        <f t="shared" si="51"/>
        <v>0</v>
      </c>
      <c r="K199" s="5">
        <f t="shared" si="51"/>
        <v>0</v>
      </c>
      <c r="N199" s="5">
        <f>M199*0.2447529</f>
        <v>0</v>
      </c>
      <c r="Q199" s="5">
        <f>P199*0.2447529</f>
        <v>0</v>
      </c>
      <c r="T199" s="5">
        <f>D199+G199+M199+P199</f>
        <v>0</v>
      </c>
      <c r="U199" s="5">
        <f>T199*0.2447529</f>
        <v>0</v>
      </c>
      <c r="X199" s="5">
        <v>0</v>
      </c>
      <c r="Y199" s="5">
        <f>X199*0.2447529*(23/24)</f>
        <v>0</v>
      </c>
      <c r="Z199" s="5">
        <v>0</v>
      </c>
      <c r="AB199" s="5">
        <f>AA199*0.2447529*(23/24)</f>
        <v>0</v>
      </c>
      <c r="AC199" s="5">
        <v>0</v>
      </c>
      <c r="AD199" s="5">
        <f t="shared" si="52"/>
        <v>0</v>
      </c>
      <c r="AE199" s="5">
        <f t="shared" si="52"/>
        <v>0</v>
      </c>
      <c r="AH199" s="5">
        <f>AG199*0.2447529*(23/24)</f>
        <v>0</v>
      </c>
      <c r="AK199" s="5">
        <f>AJ199*0.2447529*(23/24)</f>
        <v>0</v>
      </c>
      <c r="AN199" s="5">
        <f>(AP199/0.2447529)*24/23</f>
        <v>0</v>
      </c>
      <c r="AO199" s="5">
        <f t="shared" si="53"/>
        <v>0</v>
      </c>
      <c r="AP199" s="5">
        <f t="shared" si="53"/>
        <v>0</v>
      </c>
      <c r="AQ199" s="5">
        <v>0</v>
      </c>
      <c r="AS199" s="5">
        <f>Z199+AC199+AI199+AL199</f>
        <v>0</v>
      </c>
      <c r="AU199" s="5">
        <f>K199+AE199</f>
        <v>0</v>
      </c>
      <c r="AV199" s="1" t="e">
        <f>K199/AU199</f>
        <v>#DIV/0!</v>
      </c>
      <c r="AW199" s="1" t="e">
        <f>AE199/AU199</f>
        <v>#DIV/0!</v>
      </c>
      <c r="AY199" s="5">
        <f>V199+AQ199</f>
        <v>0</v>
      </c>
      <c r="AZ199" s="1">
        <v>0</v>
      </c>
      <c r="BA199" s="1">
        <v>0</v>
      </c>
    </row>
    <row r="200" spans="1:53" ht="12.75">
      <c r="A200" s="4">
        <v>1454</v>
      </c>
      <c r="B200" s="3">
        <v>12</v>
      </c>
      <c r="C200" s="3">
        <f>B200/12</f>
        <v>1</v>
      </c>
      <c r="D200" s="5">
        <v>3309.27</v>
      </c>
      <c r="E200" s="5">
        <f>D200*0.2447529</f>
        <v>809.953429383</v>
      </c>
      <c r="F200" s="5">
        <v>49639.08</v>
      </c>
      <c r="G200" s="5">
        <v>1238.45</v>
      </c>
      <c r="H200" s="5">
        <f>G200*0.2447529</f>
        <v>303.114229005</v>
      </c>
      <c r="I200" s="5">
        <v>18576.81</v>
      </c>
      <c r="J200" s="5">
        <f t="shared" si="51"/>
        <v>1113.067658388</v>
      </c>
      <c r="K200" s="5">
        <f t="shared" si="51"/>
        <v>68215.89</v>
      </c>
      <c r="M200" s="5">
        <v>399.04</v>
      </c>
      <c r="N200" s="5">
        <f>M200*0.2447529</f>
        <v>97.666197216</v>
      </c>
      <c r="O200" s="5">
        <v>5985.54</v>
      </c>
      <c r="P200" s="5">
        <v>2126.15</v>
      </c>
      <c r="Q200" s="5">
        <f>P200*0.2447529</f>
        <v>520.381378335</v>
      </c>
      <c r="R200" s="5">
        <v>31892.25</v>
      </c>
      <c r="T200" s="5">
        <f>D200+G200+M200+P200</f>
        <v>7072.91</v>
      </c>
      <c r="U200" s="5">
        <f>T200*0.2447529</f>
        <v>1731.1152339389998</v>
      </c>
      <c r="V200" s="5">
        <v>106093.68</v>
      </c>
      <c r="X200" s="5">
        <v>321.1</v>
      </c>
      <c r="Y200" s="5">
        <f>X200*0.2447529*(23/24)</f>
        <v>75.31556634875001</v>
      </c>
      <c r="Z200" s="5">
        <v>406.93</v>
      </c>
      <c r="AB200" s="5">
        <f>AA200*0.2447529*(23/24)</f>
        <v>0</v>
      </c>
      <c r="AC200" s="5">
        <f>(AB200/AP200)*AQ200</f>
        <v>0</v>
      </c>
      <c r="AD200" s="5">
        <f t="shared" si="52"/>
        <v>75.31556634875001</v>
      </c>
      <c r="AE200" s="5">
        <f t="shared" si="52"/>
        <v>406.93</v>
      </c>
      <c r="AG200" s="5">
        <v>32.8</v>
      </c>
      <c r="AH200" s="5">
        <f>AG200*0.2447529*(23/24)</f>
        <v>7.693399489999999</v>
      </c>
      <c r="AI200" s="5">
        <v>44.06</v>
      </c>
      <c r="AJ200" s="5">
        <v>551.1</v>
      </c>
      <c r="AK200" s="5">
        <f>AJ200*0.2447529*(23/24)</f>
        <v>129.26318472375002</v>
      </c>
      <c r="AL200" s="5">
        <v>666.15</v>
      </c>
      <c r="AN200" s="5">
        <f>(AP200/0.2447529)*24/23</f>
        <v>905.0000000000001</v>
      </c>
      <c r="AO200" s="5">
        <f t="shared" si="53"/>
        <v>905</v>
      </c>
      <c r="AP200" s="5">
        <f t="shared" si="53"/>
        <v>212.27215056250003</v>
      </c>
      <c r="AQ200" s="5">
        <v>1117.14</v>
      </c>
      <c r="AS200" s="5">
        <f>Z200+AC200+AI200+AL200</f>
        <v>1117.1399999999999</v>
      </c>
      <c r="AU200" s="5">
        <f>K200+AE200</f>
        <v>68622.81999999999</v>
      </c>
      <c r="AV200" s="1">
        <f>K200/AU200</f>
        <v>0.9940700484182959</v>
      </c>
      <c r="AW200" s="1">
        <f>AE200/AU200</f>
        <v>0.005929951581704162</v>
      </c>
      <c r="AY200" s="5">
        <f>V200+AQ200</f>
        <v>107210.81999999999</v>
      </c>
      <c r="AZ200" s="1">
        <f>V200/AY200</f>
        <v>0.989579969633662</v>
      </c>
      <c r="BA200" s="1">
        <f>AQ200/AY200</f>
        <v>0.010420030366338026</v>
      </c>
    </row>
    <row r="201" spans="1:53" ht="12.75">
      <c r="A201" s="4">
        <v>1455</v>
      </c>
      <c r="B201" s="3">
        <v>12</v>
      </c>
      <c r="C201" s="3">
        <f>B201/12</f>
        <v>1</v>
      </c>
      <c r="D201" s="5">
        <v>3277.14</v>
      </c>
      <c r="E201" s="5">
        <f>D201*0.2447529</f>
        <v>802.0895187059999</v>
      </c>
      <c r="F201" s="5">
        <v>49157.09</v>
      </c>
      <c r="G201" s="5">
        <v>4045.79</v>
      </c>
      <c r="H201" s="5">
        <f>G201*0.2447529</f>
        <v>990.218835291</v>
      </c>
      <c r="I201" s="5">
        <v>60686.86</v>
      </c>
      <c r="J201" s="5">
        <f t="shared" si="51"/>
        <v>1792.3083539969998</v>
      </c>
      <c r="K201" s="5">
        <f t="shared" si="51"/>
        <v>109843.95</v>
      </c>
      <c r="M201" s="5">
        <v>799.78</v>
      </c>
      <c r="N201" s="5">
        <f>M201*0.2447529</f>
        <v>195.748474362</v>
      </c>
      <c r="O201" s="5">
        <v>11996.63</v>
      </c>
      <c r="P201" s="5">
        <v>1704.95</v>
      </c>
      <c r="Q201" s="5">
        <f>P201*0.2447529</f>
        <v>417.291456855</v>
      </c>
      <c r="R201" s="5">
        <v>25574.2</v>
      </c>
      <c r="T201" s="5">
        <f>D201+G201+M201+P201</f>
        <v>9827.66</v>
      </c>
      <c r="U201" s="5">
        <f>T201*0.2447529</f>
        <v>2405.348285214</v>
      </c>
      <c r="V201" s="5">
        <v>147414.78</v>
      </c>
      <c r="X201" s="5">
        <v>812.2</v>
      </c>
      <c r="Y201" s="5">
        <f>X201*0.2447529*(23/24)</f>
        <v>190.5054593225</v>
      </c>
      <c r="Z201" s="5">
        <v>1012.97</v>
      </c>
      <c r="AA201" s="5">
        <v>1037.1</v>
      </c>
      <c r="AB201" s="5">
        <f>AA201*0.2447529*(23/24)</f>
        <v>243.25684789874998</v>
      </c>
      <c r="AC201" s="5">
        <v>1336.35</v>
      </c>
      <c r="AD201" s="5">
        <f t="shared" si="52"/>
        <v>433.76230722125</v>
      </c>
      <c r="AE201" s="5">
        <f t="shared" si="52"/>
        <v>2349.3199999999997</v>
      </c>
      <c r="AG201" s="5">
        <v>166.2</v>
      </c>
      <c r="AH201" s="5">
        <f>AG201*0.2447529*(23/24)</f>
        <v>38.9830181475</v>
      </c>
      <c r="AI201" s="5">
        <v>223.17</v>
      </c>
      <c r="AJ201" s="5">
        <v>588.5</v>
      </c>
      <c r="AK201" s="5">
        <f>AJ201*0.2447529*(23/24)</f>
        <v>138.03553658125</v>
      </c>
      <c r="AL201" s="5">
        <v>711.95</v>
      </c>
      <c r="AN201" s="5">
        <f>(AP201/0.2447529)*24/23</f>
        <v>2604</v>
      </c>
      <c r="AO201" s="5">
        <f t="shared" si="53"/>
        <v>2604</v>
      </c>
      <c r="AP201" s="5">
        <f t="shared" si="53"/>
        <v>610.78086195</v>
      </c>
      <c r="AQ201" s="5">
        <v>3284.44</v>
      </c>
      <c r="AS201" s="5">
        <f>Z201+AC201+AI201+AL201</f>
        <v>3284.4399999999996</v>
      </c>
      <c r="AU201" s="5">
        <f>K201+AE201</f>
        <v>112193.26999999999</v>
      </c>
      <c r="AV201" s="1">
        <f>K201/AU201</f>
        <v>0.9790600630501277</v>
      </c>
      <c r="AW201" s="1">
        <f>AE201/AU201</f>
        <v>0.020939936949872305</v>
      </c>
      <c r="AY201" s="5">
        <f>V201+AQ201</f>
        <v>150699.22</v>
      </c>
      <c r="AZ201" s="1">
        <f>V201/AY201</f>
        <v>0.9782053284681897</v>
      </c>
      <c r="BA201" s="1">
        <f>AQ201/AY201</f>
        <v>0.021794671531810184</v>
      </c>
    </row>
    <row r="202" ht="12.75">
      <c r="B202" s="3"/>
    </row>
    <row r="203" spans="1:53" ht="12.75">
      <c r="A203" s="4" t="s">
        <v>29</v>
      </c>
      <c r="B203" s="8">
        <f>SUM(B197:B202)</f>
        <v>60</v>
      </c>
      <c r="C203" s="3">
        <f>B203/12</f>
        <v>5</v>
      </c>
      <c r="D203" s="5">
        <f>SUM(D197:D202)/C203</f>
        <v>1317.282</v>
      </c>
      <c r="E203" s="5">
        <f>SUM(E197:E202)/C203</f>
        <v>322.4085896178</v>
      </c>
      <c r="F203" s="5">
        <f>SUM(F197:F202)/C203</f>
        <v>19759.234</v>
      </c>
      <c r="G203" s="5">
        <f>SUM(G197:G202)/C203</f>
        <v>1056.848</v>
      </c>
      <c r="H203" s="5">
        <f>SUM(H197:H202)/C203</f>
        <v>258.6666128592</v>
      </c>
      <c r="I203" s="5">
        <f>SUM(I197:I202)/C203</f>
        <v>15852.734</v>
      </c>
      <c r="J203" s="5">
        <f>SUM(J197:J202)/C203</f>
        <v>581.075202477</v>
      </c>
      <c r="K203" s="5">
        <f>SUM(K197:K202)/C203</f>
        <v>35611.968</v>
      </c>
      <c r="M203" s="5">
        <f>SUM(M197:M202)/C203</f>
        <v>239.76399999999998</v>
      </c>
      <c r="N203" s="5">
        <f>SUM(N197:N202)/C203</f>
        <v>58.68293431560001</v>
      </c>
      <c r="O203" s="5">
        <f>SUM(O197:O202)/C203</f>
        <v>3596.4339999999997</v>
      </c>
      <c r="P203" s="5">
        <f>SUM(P197:P202)/C203</f>
        <v>766.22</v>
      </c>
      <c r="Q203" s="5">
        <f>SUM(Q197:Q202)/C203</f>
        <v>187.534567038</v>
      </c>
      <c r="R203" s="5">
        <f>SUM(R197:R202)/C203</f>
        <v>11493.289999999999</v>
      </c>
      <c r="T203" s="5">
        <f>U203/0.2447529</f>
        <v>3380.114</v>
      </c>
      <c r="U203" s="5">
        <f>SUM(U197:U202)/C203</f>
        <v>827.2927038306</v>
      </c>
      <c r="V203" s="5">
        <f>SUM(V197:V202)/C203</f>
        <v>50701.691999999995</v>
      </c>
      <c r="X203" s="5">
        <f>SUM(X197:X202)/C203</f>
        <v>226.66000000000003</v>
      </c>
      <c r="Y203" s="5">
        <f>SUM(Y197:Y202)/C203</f>
        <v>53.164205134250004</v>
      </c>
      <c r="Z203" s="5">
        <f>SUM(Z197:Z202)/C203</f>
        <v>283.98</v>
      </c>
      <c r="AA203" s="5">
        <f>SUM(AA197:AA202)/C203</f>
        <v>207.42</v>
      </c>
      <c r="AB203" s="5">
        <f>SUM(AB197:AB202)/C203</f>
        <v>48.651369579749996</v>
      </c>
      <c r="AC203" s="5">
        <f>SUM(AC197:AC202)/C203</f>
        <v>267.27</v>
      </c>
      <c r="AD203" s="5">
        <f>Y203+AB203</f>
        <v>101.81557471400001</v>
      </c>
      <c r="AE203" s="5">
        <f>SUM(AE197:AE202)/C203</f>
        <v>551.2499999999999</v>
      </c>
      <c r="AG203" s="5">
        <f>SUM(AG197:AG202)/C203</f>
        <v>39.8</v>
      </c>
      <c r="AH203" s="5">
        <f>SUM(AH197:AH202)/C203</f>
        <v>9.3352835275</v>
      </c>
      <c r="AI203" s="5">
        <f>SUM(AI197:AI202)/C203</f>
        <v>53.446000000000005</v>
      </c>
      <c r="AJ203" s="5">
        <f>SUM(AJ197:AJ202)/C203</f>
        <v>227.92</v>
      </c>
      <c r="AK203" s="5">
        <f>SUM(AK197:AK202)/C203</f>
        <v>53.459744261000004</v>
      </c>
      <c r="AL203" s="5">
        <f>SUM(AL197:AL202)/C203</f>
        <v>275.62</v>
      </c>
      <c r="AN203" s="5">
        <f>(AP203/0.2447529)*24/23</f>
        <v>701.8000000000001</v>
      </c>
      <c r="AO203" s="5">
        <f>X203+AA203+AG203+AJ203</f>
        <v>701.8000000000001</v>
      </c>
      <c r="AP203" s="5">
        <f>Y203+AB203+AH203+AK203</f>
        <v>164.6106025025</v>
      </c>
      <c r="AQ203" s="5">
        <f>SUM(AQ197:AQ202)/C203</f>
        <v>880.316</v>
      </c>
      <c r="AS203" s="5">
        <f>SUM(AS197:AS202)/C203</f>
        <v>880.316</v>
      </c>
      <c r="AU203" s="5">
        <f>SUM(AU197:AU202)/C203</f>
        <v>36163.21799999999</v>
      </c>
      <c r="AV203" s="1">
        <f>K203/AU203</f>
        <v>0.9847566109852284</v>
      </c>
      <c r="AW203" s="1">
        <f>AE203/AU203</f>
        <v>0.01524338901477186</v>
      </c>
      <c r="AY203" s="5">
        <f>SUM(AY197:AY202)/C203</f>
        <v>51582.007999999994</v>
      </c>
      <c r="AZ203" s="1">
        <f>V203/AY203</f>
        <v>0.9829336616752105</v>
      </c>
      <c r="BA203" s="1">
        <f>AQ203/AY203</f>
        <v>0.01706633832478953</v>
      </c>
    </row>
    <row r="204" ht="12.75">
      <c r="B204" s="3"/>
    </row>
    <row r="205" spans="1:53" ht="12.75">
      <c r="A205" s="4">
        <v>1456</v>
      </c>
      <c r="B205" s="3">
        <v>12</v>
      </c>
      <c r="C205" s="3">
        <f>B205/12</f>
        <v>1</v>
      </c>
      <c r="D205" s="5">
        <v>1049.78</v>
      </c>
      <c r="E205" s="5">
        <f>D205*0.2447529</f>
        <v>256.936699362</v>
      </c>
      <c r="F205" s="5">
        <v>15746.67</v>
      </c>
      <c r="G205" s="5">
        <v>1113.85</v>
      </c>
      <c r="H205" s="5">
        <f>G205*0.2447529</f>
        <v>272.61801766499997</v>
      </c>
      <c r="I205" s="5">
        <v>16707.75</v>
      </c>
      <c r="J205" s="5">
        <f aca="true" t="shared" si="54" ref="J205:K209">E205+H205</f>
        <v>529.5547170269999</v>
      </c>
      <c r="K205" s="5">
        <f t="shared" si="54"/>
        <v>32454.42</v>
      </c>
      <c r="M205" s="5">
        <v>0</v>
      </c>
      <c r="N205" s="5">
        <f>M205*0.2447529</f>
        <v>0</v>
      </c>
      <c r="P205" s="5">
        <v>553.19</v>
      </c>
      <c r="Q205" s="5">
        <f>P205*0.2447529</f>
        <v>135.39485675100002</v>
      </c>
      <c r="R205" s="5">
        <v>8297.8</v>
      </c>
      <c r="T205" s="5">
        <f>D205+G205+M205+P205</f>
        <v>2716.82</v>
      </c>
      <c r="U205" s="5">
        <f>T205*0.2447529</f>
        <v>664.9495737780001</v>
      </c>
      <c r="V205" s="5">
        <v>40752.22</v>
      </c>
      <c r="X205" s="5">
        <v>797.9</v>
      </c>
      <c r="Y205" s="5">
        <f>X205*0.2447529*(23/24)</f>
        <v>187.15132478875</v>
      </c>
      <c r="Z205" s="5">
        <v>988.81</v>
      </c>
      <c r="AA205" s="5">
        <v>238.9</v>
      </c>
      <c r="AB205" s="5">
        <f>AA205*0.2447529*(23/24)</f>
        <v>56.035156651250006</v>
      </c>
      <c r="AC205" s="5">
        <v>311.75</v>
      </c>
      <c r="AD205" s="5">
        <f aca="true" t="shared" si="55" ref="AD205:AE209">Y205+AB205</f>
        <v>243.18648144000002</v>
      </c>
      <c r="AE205" s="5">
        <f t="shared" si="55"/>
        <v>1300.56</v>
      </c>
      <c r="AG205" s="5">
        <v>0</v>
      </c>
      <c r="AH205" s="5">
        <f>AG205*0.2447529*(23/24)</f>
        <v>0</v>
      </c>
      <c r="AJ205" s="5">
        <v>33.2</v>
      </c>
      <c r="AK205" s="5">
        <f>AJ205*0.2447529*(23/24)</f>
        <v>7.787221435000001</v>
      </c>
      <c r="AL205" s="5">
        <v>46.53</v>
      </c>
      <c r="AN205" s="5">
        <f>(AP205/0.2447529)*24/23</f>
        <v>1070</v>
      </c>
      <c r="AO205" s="5">
        <f aca="true" t="shared" si="56" ref="AO205:AP209">X205+AA205+AG205+AJ205</f>
        <v>1070</v>
      </c>
      <c r="AP205" s="5">
        <f t="shared" si="56"/>
        <v>250.97370287500001</v>
      </c>
      <c r="AQ205" s="5">
        <v>1347.09</v>
      </c>
      <c r="AS205" s="5">
        <f>Z205+AC205+AI205+AL205</f>
        <v>1347.09</v>
      </c>
      <c r="AU205" s="5">
        <f>K205+AE205</f>
        <v>33754.979999999996</v>
      </c>
      <c r="AV205" s="1">
        <f>K205/AU205</f>
        <v>0.9614705741197299</v>
      </c>
      <c r="AW205" s="1">
        <f>AE205/AU205</f>
        <v>0.03852942588027011</v>
      </c>
      <c r="AY205" s="5">
        <f>V205+AQ205</f>
        <v>42099.31</v>
      </c>
      <c r="AZ205" s="1">
        <f>V205/AY205</f>
        <v>0.968002088395273</v>
      </c>
      <c r="BA205" s="1">
        <f>AQ205/AY205</f>
        <v>0.031997911604727015</v>
      </c>
    </row>
    <row r="206" spans="1:53" ht="12.75">
      <c r="A206" s="4">
        <v>1457</v>
      </c>
      <c r="B206" s="3">
        <v>12</v>
      </c>
      <c r="C206" s="3">
        <f>B206/12</f>
        <v>1</v>
      </c>
      <c r="D206" s="5">
        <v>1079.78</v>
      </c>
      <c r="E206" s="5">
        <f>D206*0.2447529</f>
        <v>264.279286362</v>
      </c>
      <c r="F206" s="5">
        <v>16196.72</v>
      </c>
      <c r="H206" s="5">
        <f>G206*0.2447529</f>
        <v>0</v>
      </c>
      <c r="I206" s="5">
        <f>(H206/U206)*V206</f>
        <v>0</v>
      </c>
      <c r="J206" s="5">
        <f t="shared" si="54"/>
        <v>264.279286362</v>
      </c>
      <c r="K206" s="5">
        <f t="shared" si="54"/>
        <v>16196.72</v>
      </c>
      <c r="N206" s="5">
        <f>M206*0.2447529</f>
        <v>0</v>
      </c>
      <c r="Q206" s="5">
        <f>P206*0.2447529</f>
        <v>0</v>
      </c>
      <c r="T206" s="5">
        <f>D206+G206+M206+P206</f>
        <v>1079.78</v>
      </c>
      <c r="U206" s="5">
        <f>T206*0.2447529</f>
        <v>264.279286362</v>
      </c>
      <c r="V206" s="5">
        <v>16196.72</v>
      </c>
      <c r="X206" s="5">
        <v>32</v>
      </c>
      <c r="Y206" s="5">
        <f>X206*0.2447529*(23/24)</f>
        <v>7.5057556000000005</v>
      </c>
      <c r="Z206" s="5">
        <v>69</v>
      </c>
      <c r="AB206" s="5">
        <f>AA206*0.2447529*(23/24)</f>
        <v>0</v>
      </c>
      <c r="AC206" s="5">
        <f>(AB206/AP206)*AQ206</f>
        <v>0</v>
      </c>
      <c r="AD206" s="5">
        <f t="shared" si="55"/>
        <v>7.5057556000000005</v>
      </c>
      <c r="AE206" s="5">
        <f t="shared" si="55"/>
        <v>69</v>
      </c>
      <c r="AH206" s="5">
        <f>AG206*0.2447529*(23/24)</f>
        <v>0</v>
      </c>
      <c r="AK206" s="5">
        <f>AJ206*0.2447529*(23/24)</f>
        <v>0</v>
      </c>
      <c r="AN206" s="5">
        <f>(AP206/0.2447529)*24/23</f>
        <v>32</v>
      </c>
      <c r="AO206" s="5">
        <f t="shared" si="56"/>
        <v>32</v>
      </c>
      <c r="AP206" s="5">
        <f t="shared" si="56"/>
        <v>7.5057556000000005</v>
      </c>
      <c r="AQ206" s="5">
        <v>69</v>
      </c>
      <c r="AS206" s="5">
        <f>Z206+AC206+AI206+AL206</f>
        <v>69</v>
      </c>
      <c r="AU206" s="5">
        <f>K206+AE206</f>
        <v>16265.72</v>
      </c>
      <c r="AV206" s="1">
        <f>K206/AU206</f>
        <v>0.995757949847901</v>
      </c>
      <c r="AW206" s="1">
        <f>AE206/AU206</f>
        <v>0.0042420501520990155</v>
      </c>
      <c r="AY206" s="5">
        <f>V206+AQ206</f>
        <v>16265.72</v>
      </c>
      <c r="AZ206" s="1">
        <f>V206/AY206</f>
        <v>0.995757949847901</v>
      </c>
      <c r="BA206" s="1">
        <f>AQ206/AY206</f>
        <v>0.0042420501520990155</v>
      </c>
    </row>
    <row r="207" spans="1:53" ht="12.75">
      <c r="A207" s="4">
        <v>1458</v>
      </c>
      <c r="B207" s="3">
        <v>12</v>
      </c>
      <c r="C207" s="3">
        <f>B207/12</f>
        <v>1</v>
      </c>
      <c r="D207" s="5">
        <v>992.88</v>
      </c>
      <c r="E207" s="5">
        <f>D207*0.2447529</f>
        <v>243.010259352</v>
      </c>
      <c r="F207" s="5">
        <v>14893.16</v>
      </c>
      <c r="H207" s="5">
        <f>G207*0.2447529</f>
        <v>0</v>
      </c>
      <c r="I207" s="5">
        <f>(H207/U207)*V207</f>
        <v>0</v>
      </c>
      <c r="J207" s="5">
        <f t="shared" si="54"/>
        <v>243.010259352</v>
      </c>
      <c r="K207" s="5">
        <f t="shared" si="54"/>
        <v>14893.16</v>
      </c>
      <c r="N207" s="5">
        <f>M207*0.2447529</f>
        <v>0</v>
      </c>
      <c r="Q207" s="5">
        <f>P207*0.2447529</f>
        <v>0</v>
      </c>
      <c r="T207" s="5">
        <f>D207+G207+M207+P207</f>
        <v>992.88</v>
      </c>
      <c r="U207" s="5">
        <f>T207*0.2447529</f>
        <v>243.010259352</v>
      </c>
      <c r="V207" s="5">
        <v>14893.16</v>
      </c>
      <c r="X207" s="5">
        <v>255.6</v>
      </c>
      <c r="Y207" s="5">
        <f>X207*0.2447529*(23/24)</f>
        <v>59.952222855</v>
      </c>
      <c r="Z207" s="5">
        <v>606.26</v>
      </c>
      <c r="AB207" s="5">
        <f>AA207*0.2447529*(23/24)</f>
        <v>0</v>
      </c>
      <c r="AC207" s="5">
        <f>(AB207/AP207)*AQ207</f>
        <v>0</v>
      </c>
      <c r="AD207" s="5">
        <f t="shared" si="55"/>
        <v>59.952222855</v>
      </c>
      <c r="AE207" s="5">
        <f t="shared" si="55"/>
        <v>606.26</v>
      </c>
      <c r="AH207" s="5">
        <f>AG207*0.2447529*(23/24)</f>
        <v>0</v>
      </c>
      <c r="AK207" s="5">
        <f>AJ207*0.2447529*(23/24)</f>
        <v>0</v>
      </c>
      <c r="AN207" s="5">
        <f>(AP207/0.2447529)*24/23</f>
        <v>255.6</v>
      </c>
      <c r="AO207" s="5">
        <f t="shared" si="56"/>
        <v>255.6</v>
      </c>
      <c r="AP207" s="5">
        <f t="shared" si="56"/>
        <v>59.952222855</v>
      </c>
      <c r="AQ207" s="5">
        <v>606.26</v>
      </c>
      <c r="AS207" s="5">
        <f>Z207+AC207+AI207+AL207</f>
        <v>606.26</v>
      </c>
      <c r="AU207" s="5">
        <f>K207+AE207</f>
        <v>15499.42</v>
      </c>
      <c r="AV207" s="1">
        <f>K207/AU207</f>
        <v>0.9608849879543879</v>
      </c>
      <c r="AW207" s="1">
        <f>AE207/AU207</f>
        <v>0.039115012045612026</v>
      </c>
      <c r="AY207" s="5">
        <f>V207+AQ207</f>
        <v>15499.42</v>
      </c>
      <c r="AZ207" s="1">
        <f>V207/AY207</f>
        <v>0.9608849879543879</v>
      </c>
      <c r="BA207" s="1">
        <f>AQ207/AY207</f>
        <v>0.039115012045612026</v>
      </c>
    </row>
    <row r="208" spans="1:53" ht="12.75">
      <c r="A208" s="4">
        <v>1459</v>
      </c>
      <c r="B208" s="3">
        <v>12</v>
      </c>
      <c r="C208" s="3">
        <f>B208/12</f>
        <v>1</v>
      </c>
      <c r="D208" s="5">
        <v>69.94</v>
      </c>
      <c r="E208" s="5">
        <f>D208*0.2447529</f>
        <v>17.118017826</v>
      </c>
      <c r="F208" s="5">
        <v>1049.08</v>
      </c>
      <c r="G208" s="5">
        <v>165.83</v>
      </c>
      <c r="H208" s="5">
        <f>G208*0.2447529</f>
        <v>40.587373407</v>
      </c>
      <c r="I208" s="5">
        <v>2487.5</v>
      </c>
      <c r="J208" s="5">
        <f t="shared" si="54"/>
        <v>57.705391233</v>
      </c>
      <c r="K208" s="5">
        <f t="shared" si="54"/>
        <v>3536.58</v>
      </c>
      <c r="N208" s="5">
        <f>M208*0.2447529</f>
        <v>0</v>
      </c>
      <c r="Q208" s="5">
        <f>P208*0.2447529</f>
        <v>0</v>
      </c>
      <c r="T208" s="5">
        <f>D208+G208+M208+P208</f>
        <v>235.77</v>
      </c>
      <c r="U208" s="5">
        <f>T208*0.2447529</f>
        <v>57.705391233</v>
      </c>
      <c r="V208" s="5">
        <v>3536.58</v>
      </c>
      <c r="X208" s="5">
        <v>8.1</v>
      </c>
      <c r="Y208" s="5">
        <f>X208*0.2447529*(23/24)</f>
        <v>1.89989438625</v>
      </c>
      <c r="Z208" s="5">
        <v>19.2</v>
      </c>
      <c r="AB208" s="5">
        <f>AA208*0.2447529*(23/24)</f>
        <v>0</v>
      </c>
      <c r="AC208" s="5">
        <f>(AB208/AP208)*AQ208</f>
        <v>0</v>
      </c>
      <c r="AD208" s="5">
        <f t="shared" si="55"/>
        <v>1.89989438625</v>
      </c>
      <c r="AE208" s="5">
        <f t="shared" si="55"/>
        <v>19.2</v>
      </c>
      <c r="AH208" s="5">
        <f>AG208*0.2447529*(23/24)</f>
        <v>0</v>
      </c>
      <c r="AK208" s="5">
        <f>AJ208*0.2447529*(23/24)</f>
        <v>0</v>
      </c>
      <c r="AN208" s="5">
        <f>(AP208/0.2447529)*24/23</f>
        <v>8.1</v>
      </c>
      <c r="AO208" s="5">
        <f t="shared" si="56"/>
        <v>8.1</v>
      </c>
      <c r="AP208" s="5">
        <f t="shared" si="56"/>
        <v>1.89989438625</v>
      </c>
      <c r="AQ208" s="5">
        <v>19.2</v>
      </c>
      <c r="AS208" s="5">
        <f>Z208+AC208+AI208+AL208</f>
        <v>19.2</v>
      </c>
      <c r="AU208" s="5">
        <f>K208+AE208</f>
        <v>3555.7799999999997</v>
      </c>
      <c r="AV208" s="1">
        <f>K208/AU208</f>
        <v>0.9946003408534837</v>
      </c>
      <c r="AW208" s="1">
        <f>AE208/AU208</f>
        <v>0.0053996591465163765</v>
      </c>
      <c r="AY208" s="5">
        <f>V208+AQ208</f>
        <v>3555.7799999999997</v>
      </c>
      <c r="AZ208" s="1">
        <f>V208/AY208</f>
        <v>0.9946003408534837</v>
      </c>
      <c r="BA208" s="1">
        <f>AQ208/AY208</f>
        <v>0.0053996591465163765</v>
      </c>
    </row>
    <row r="209" spans="1:53" ht="12.75">
      <c r="A209" s="4">
        <v>1460</v>
      </c>
      <c r="B209" s="3">
        <v>12</v>
      </c>
      <c r="C209" s="3">
        <f>B209/12</f>
        <v>1</v>
      </c>
      <c r="D209" s="5">
        <v>92.39</v>
      </c>
      <c r="E209" s="5">
        <f>D209*0.2447529</f>
        <v>22.612720431</v>
      </c>
      <c r="F209" s="5">
        <v>1385.91</v>
      </c>
      <c r="G209" s="5">
        <v>53.67</v>
      </c>
      <c r="H209" s="5">
        <f>G209*0.2447529</f>
        <v>13.135888143</v>
      </c>
      <c r="I209" s="5">
        <v>805</v>
      </c>
      <c r="J209" s="5">
        <f t="shared" si="54"/>
        <v>35.748608574</v>
      </c>
      <c r="K209" s="5">
        <f t="shared" si="54"/>
        <v>2190.91</v>
      </c>
      <c r="N209" s="5">
        <f>M209*0.2447529</f>
        <v>0</v>
      </c>
      <c r="Q209" s="5">
        <f>P209*0.2447529</f>
        <v>0</v>
      </c>
      <c r="T209" s="5">
        <f>D209+G209+M209+P209</f>
        <v>146.06</v>
      </c>
      <c r="U209" s="5">
        <f>T209*0.2447529</f>
        <v>35.748608574</v>
      </c>
      <c r="V209" s="5">
        <v>2190.91</v>
      </c>
      <c r="X209" s="5">
        <v>0</v>
      </c>
      <c r="Y209" s="5">
        <f>X209*0.2447529*(23/24)</f>
        <v>0</v>
      </c>
      <c r="Z209" s="5">
        <v>0</v>
      </c>
      <c r="AB209" s="5">
        <f>AA209*0.2447529*(23/24)</f>
        <v>0</v>
      </c>
      <c r="AC209" s="5">
        <v>0</v>
      </c>
      <c r="AD209" s="5">
        <f t="shared" si="55"/>
        <v>0</v>
      </c>
      <c r="AE209" s="5">
        <f t="shared" si="55"/>
        <v>0</v>
      </c>
      <c r="AH209" s="5">
        <f>AG209*0.2447529*(23/24)</f>
        <v>0</v>
      </c>
      <c r="AK209" s="5">
        <f>AJ209*0.2447529*(23/24)</f>
        <v>0</v>
      </c>
      <c r="AN209" s="5">
        <f>(AP209/0.2447529)*24/23</f>
        <v>0</v>
      </c>
      <c r="AO209" s="5">
        <f t="shared" si="56"/>
        <v>0</v>
      </c>
      <c r="AP209" s="5">
        <f t="shared" si="56"/>
        <v>0</v>
      </c>
      <c r="AQ209" s="5">
        <v>0</v>
      </c>
      <c r="AS209" s="5">
        <f>Z209+AC209+AI209+AL209</f>
        <v>0</v>
      </c>
      <c r="AU209" s="5">
        <f>K209+AE209</f>
        <v>2190.91</v>
      </c>
      <c r="AV209" s="1">
        <f>K209/AU209</f>
        <v>1</v>
      </c>
      <c r="AW209" s="1">
        <f>AE209/AU209</f>
        <v>0</v>
      </c>
      <c r="AY209" s="5">
        <f>V209+AQ209</f>
        <v>2190.91</v>
      </c>
      <c r="AZ209" s="1">
        <f>V209/AY209</f>
        <v>1</v>
      </c>
      <c r="BA209" s="1">
        <f>AQ209/AY209</f>
        <v>0</v>
      </c>
    </row>
    <row r="210" ht="12.75">
      <c r="B210" s="3"/>
    </row>
    <row r="211" spans="1:53" ht="12.75">
      <c r="A211" s="4" t="s">
        <v>30</v>
      </c>
      <c r="B211" s="8">
        <f>SUM(B205:B210)</f>
        <v>60</v>
      </c>
      <c r="C211" s="3">
        <f>B211/12</f>
        <v>5</v>
      </c>
      <c r="D211" s="5">
        <f>SUM(D205:D210)/C211</f>
        <v>656.954</v>
      </c>
      <c r="E211" s="5">
        <f>SUM(E205:E210)/C211</f>
        <v>160.79139666659998</v>
      </c>
      <c r="F211" s="5">
        <f>SUM(F205:F210)/C211</f>
        <v>9854.308</v>
      </c>
      <c r="G211" s="5">
        <f>SUM(G205:G210)/C211</f>
        <v>266.66999999999996</v>
      </c>
      <c r="H211" s="5">
        <f>SUM(H205:H210)/C211</f>
        <v>65.26825584299999</v>
      </c>
      <c r="I211" s="5">
        <f>SUM(I205:I210)/C211</f>
        <v>4000.05</v>
      </c>
      <c r="J211" s="5">
        <f>SUM(J205:J210)/C211</f>
        <v>226.05965250959997</v>
      </c>
      <c r="K211" s="5">
        <f>SUM(K205:K210)/C211</f>
        <v>13854.358000000002</v>
      </c>
      <c r="M211" s="5">
        <f>SUM(M205:M210)/C211</f>
        <v>0</v>
      </c>
      <c r="N211" s="5">
        <f>SUM(N205:N210)/C211</f>
        <v>0</v>
      </c>
      <c r="O211" s="5">
        <f>SUM(O205:O210)/C211</f>
        <v>0</v>
      </c>
      <c r="P211" s="5">
        <f>SUM(P205:P210)/C211</f>
        <v>110.638</v>
      </c>
      <c r="Q211" s="5">
        <f>SUM(Q205:Q210)/C211</f>
        <v>27.078971350200003</v>
      </c>
      <c r="R211" s="5">
        <f>SUM(R205:R210)/C211</f>
        <v>1659.56</v>
      </c>
      <c r="T211" s="5">
        <f>U211/0.2447529</f>
        <v>1034.2620000000002</v>
      </c>
      <c r="U211" s="5">
        <f>SUM(U205:U210)/C211</f>
        <v>253.13862385980002</v>
      </c>
      <c r="V211" s="5">
        <f>SUM(V205:V210)/C211</f>
        <v>15513.918000000001</v>
      </c>
      <c r="X211" s="5">
        <f>SUM(X205:X210)/C211</f>
        <v>218.71999999999997</v>
      </c>
      <c r="Y211" s="5">
        <f>SUM(Y205:Y210)/C211</f>
        <v>51.301839526</v>
      </c>
      <c r="Z211" s="5">
        <f>SUM(Z205:Z210)/C211</f>
        <v>336.654</v>
      </c>
      <c r="AA211" s="5">
        <f>SUM(AA205:AA210)/C211</f>
        <v>47.78</v>
      </c>
      <c r="AB211" s="5">
        <f>SUM(AB205:AB210)/C211</f>
        <v>11.20703133025</v>
      </c>
      <c r="AC211" s="5">
        <f>SUM(AC205:AC210)/C211</f>
        <v>62.35</v>
      </c>
      <c r="AD211" s="5">
        <f>Y211+AB211</f>
        <v>62.50887085625</v>
      </c>
      <c r="AE211" s="5">
        <f>SUM(AE205:AE210)/C211</f>
        <v>399.004</v>
      </c>
      <c r="AG211" s="5">
        <f>SUM(AG205:AG210)/C211</f>
        <v>0</v>
      </c>
      <c r="AH211" s="5">
        <f>SUM(AH205:AH210)/C211</f>
        <v>0</v>
      </c>
      <c r="AI211" s="5">
        <f>SUM(AI205:AI210)/C211</f>
        <v>0</v>
      </c>
      <c r="AJ211" s="5">
        <f>SUM(AJ205:AJ210)/C211</f>
        <v>6.640000000000001</v>
      </c>
      <c r="AK211" s="5">
        <f>SUM(AK205:AK210)/C211</f>
        <v>1.5574442870000003</v>
      </c>
      <c r="AL211" s="5">
        <f>SUM(AL205:AL210)/C211</f>
        <v>9.306000000000001</v>
      </c>
      <c r="AN211" s="5">
        <f>(AP211/0.2447529)*24/23</f>
        <v>273.14</v>
      </c>
      <c r="AO211" s="5">
        <f>X211+AA211+AG211+AJ211</f>
        <v>273.14</v>
      </c>
      <c r="AP211" s="5">
        <f>Y211+AB211+AH211+AK211</f>
        <v>64.06631514325</v>
      </c>
      <c r="AQ211" s="5">
        <f>SUM(AQ205:AQ210)/C211</f>
        <v>408.31</v>
      </c>
      <c r="AS211" s="5">
        <f>SUM(AS205:AS210)/C211</f>
        <v>408.31</v>
      </c>
      <c r="AU211" s="5">
        <f>SUM(AU205:AU210)/C211</f>
        <v>14253.362</v>
      </c>
      <c r="AV211" s="1">
        <f>K211/AU211</f>
        <v>0.9720063238413508</v>
      </c>
      <c r="AW211" s="1">
        <f>AE211/AU211</f>
        <v>0.02799367615864945</v>
      </c>
      <c r="AY211" s="5">
        <f>SUM(AY205:AY210)/C211</f>
        <v>15922.228</v>
      </c>
      <c r="AZ211" s="1">
        <f>V211/AY211</f>
        <v>0.9743559758094158</v>
      </c>
      <c r="BA211" s="1">
        <f>AQ211/AY211</f>
        <v>0.025644024190584383</v>
      </c>
    </row>
    <row r="212" ht="12.75">
      <c r="B212" s="3"/>
    </row>
    <row r="213" spans="1:53" ht="12.75">
      <c r="A213" s="4">
        <v>1461</v>
      </c>
      <c r="B213" s="3">
        <v>12</v>
      </c>
      <c r="C213" s="3">
        <f>B213/12</f>
        <v>1</v>
      </c>
      <c r="D213" s="5">
        <v>92.39</v>
      </c>
      <c r="E213" s="5">
        <f>D213*0.2447529</f>
        <v>22.612720431</v>
      </c>
      <c r="F213" s="5">
        <v>1385.91</v>
      </c>
      <c r="H213" s="5">
        <f>G213*0.2447529</f>
        <v>0</v>
      </c>
      <c r="I213" s="5">
        <f>(H213/U213)*V213</f>
        <v>0</v>
      </c>
      <c r="J213" s="5">
        <f aca="true" t="shared" si="57" ref="J213:K217">E213+H213</f>
        <v>22.612720431</v>
      </c>
      <c r="K213" s="5">
        <f t="shared" si="57"/>
        <v>1385.91</v>
      </c>
      <c r="N213" s="5">
        <f>M213*0.2447529</f>
        <v>0</v>
      </c>
      <c r="Q213" s="5">
        <f>P213*0.2447529</f>
        <v>0</v>
      </c>
      <c r="T213" s="5">
        <f>D213+G213+M213+P213</f>
        <v>92.39</v>
      </c>
      <c r="U213" s="5">
        <f>T213*0.2447529</f>
        <v>22.612720431</v>
      </c>
      <c r="V213" s="5">
        <v>1385.91</v>
      </c>
      <c r="X213" s="5">
        <v>0</v>
      </c>
      <c r="Y213" s="5">
        <f>X213*0.2447529*(23/24)</f>
        <v>0</v>
      </c>
      <c r="Z213" s="5">
        <v>0</v>
      </c>
      <c r="AB213" s="5">
        <f>AA213*0.2447529*(23/24)</f>
        <v>0</v>
      </c>
      <c r="AC213" s="5">
        <v>0</v>
      </c>
      <c r="AD213" s="5">
        <f aca="true" t="shared" si="58" ref="AD213:AE217">Y213+AB213</f>
        <v>0</v>
      </c>
      <c r="AE213" s="5">
        <f t="shared" si="58"/>
        <v>0</v>
      </c>
      <c r="AH213" s="5">
        <f>AG213*0.2447529*(23/24)</f>
        <v>0</v>
      </c>
      <c r="AK213" s="5">
        <f>AJ213*0.2447529*(23/24)</f>
        <v>0</v>
      </c>
      <c r="AN213" s="5">
        <f>AP213/0.2447529</f>
        <v>0</v>
      </c>
      <c r="AO213" s="5">
        <f aca="true" t="shared" si="59" ref="AO213:AP217">X213+AA213+AG213+AJ213</f>
        <v>0</v>
      </c>
      <c r="AP213" s="5">
        <f t="shared" si="59"/>
        <v>0</v>
      </c>
      <c r="AQ213" s="5">
        <v>0</v>
      </c>
      <c r="AS213" s="5">
        <f>Z213+AC213+AI213+AL213</f>
        <v>0</v>
      </c>
      <c r="AU213" s="5">
        <f>K213+AE213</f>
        <v>1385.91</v>
      </c>
      <c r="AV213" s="1">
        <f>K213/AU213</f>
        <v>1</v>
      </c>
      <c r="AW213" s="1">
        <f>AE213/AU213</f>
        <v>0</v>
      </c>
      <c r="AY213" s="5">
        <f>V213+AQ213</f>
        <v>1385.91</v>
      </c>
      <c r="AZ213" s="1">
        <f>V213/AY213</f>
        <v>1</v>
      </c>
      <c r="BA213" s="1">
        <f>AQ213/AY213</f>
        <v>0</v>
      </c>
    </row>
    <row r="214" spans="1:53" ht="12.75">
      <c r="A214" s="4">
        <v>1462</v>
      </c>
      <c r="B214" s="3">
        <v>12</v>
      </c>
      <c r="C214" s="3">
        <f>B214/12</f>
        <v>1</v>
      </c>
      <c r="D214" s="5">
        <v>42.35</v>
      </c>
      <c r="E214" s="5">
        <f>D214*0.2447529</f>
        <v>10.365285315</v>
      </c>
      <c r="F214" s="5">
        <v>635.21</v>
      </c>
      <c r="H214" s="5">
        <f>G214*0.2447529</f>
        <v>0</v>
      </c>
      <c r="I214" s="5">
        <f>(H214/U214)*V214</f>
        <v>0</v>
      </c>
      <c r="J214" s="5">
        <f t="shared" si="57"/>
        <v>10.365285315</v>
      </c>
      <c r="K214" s="5">
        <f t="shared" si="57"/>
        <v>635.21</v>
      </c>
      <c r="N214" s="5">
        <f>M214*0.2447529</f>
        <v>0</v>
      </c>
      <c r="Q214" s="5">
        <f>P214*0.2447529</f>
        <v>0</v>
      </c>
      <c r="T214" s="5">
        <f>D214+G214+M214+P214</f>
        <v>42.35</v>
      </c>
      <c r="U214" s="5">
        <f>T214*0.2447529</f>
        <v>10.365285315</v>
      </c>
      <c r="V214" s="5">
        <v>635.21</v>
      </c>
      <c r="X214" s="5">
        <v>0</v>
      </c>
      <c r="Y214" s="5">
        <f>X214*0.2447529*(23/24)</f>
        <v>0</v>
      </c>
      <c r="Z214" s="5">
        <v>0</v>
      </c>
      <c r="AB214" s="5">
        <f>AA214*0.2447529*(23/24)</f>
        <v>0</v>
      </c>
      <c r="AC214" s="5">
        <v>0</v>
      </c>
      <c r="AD214" s="5">
        <f t="shared" si="58"/>
        <v>0</v>
      </c>
      <c r="AE214" s="5">
        <f t="shared" si="58"/>
        <v>0</v>
      </c>
      <c r="AH214" s="5">
        <f>AG214*0.2447529*(23/24)</f>
        <v>0</v>
      </c>
      <c r="AK214" s="5">
        <f>AJ214*0.2447529*(23/24)</f>
        <v>0</v>
      </c>
      <c r="AN214" s="5">
        <f>AP214/0.2447529</f>
        <v>0</v>
      </c>
      <c r="AO214" s="5">
        <f t="shared" si="59"/>
        <v>0</v>
      </c>
      <c r="AP214" s="5">
        <f t="shared" si="59"/>
        <v>0</v>
      </c>
      <c r="AQ214" s="5">
        <v>0</v>
      </c>
      <c r="AS214" s="5">
        <f>Z214+AC214+AI214+AL214</f>
        <v>0</v>
      </c>
      <c r="AU214" s="5">
        <f>K214+AE214</f>
        <v>635.21</v>
      </c>
      <c r="AV214" s="1">
        <f>K214/AU214</f>
        <v>1</v>
      </c>
      <c r="AW214" s="1">
        <f>AE214/AU214</f>
        <v>0</v>
      </c>
      <c r="AY214" s="5">
        <f>V214+AQ214</f>
        <v>635.21</v>
      </c>
      <c r="AZ214" s="1">
        <f>V214/AY214</f>
        <v>1</v>
      </c>
      <c r="BA214" s="1">
        <f>AQ214/AY214</f>
        <v>0</v>
      </c>
    </row>
    <row r="215" spans="1:53" ht="12.75">
      <c r="A215" s="4">
        <v>1463</v>
      </c>
      <c r="B215" s="3">
        <v>12</v>
      </c>
      <c r="C215" s="3">
        <f>B215/12</f>
        <v>1</v>
      </c>
      <c r="E215" s="5">
        <f>D215*0.2447529</f>
        <v>0</v>
      </c>
      <c r="F215" s="5">
        <v>0</v>
      </c>
      <c r="H215" s="5">
        <f>G215*0.2447529</f>
        <v>0</v>
      </c>
      <c r="I215" s="5">
        <v>0</v>
      </c>
      <c r="J215" s="5">
        <f t="shared" si="57"/>
        <v>0</v>
      </c>
      <c r="K215" s="5">
        <f t="shared" si="57"/>
        <v>0</v>
      </c>
      <c r="N215" s="5">
        <f>M215*0.2447529</f>
        <v>0</v>
      </c>
      <c r="Q215" s="5">
        <f>P215*0.2447529</f>
        <v>0</v>
      </c>
      <c r="T215" s="5">
        <f>D215+G215+M215+P215</f>
        <v>0</v>
      </c>
      <c r="U215" s="5">
        <f>T215*0.2447529</f>
        <v>0</v>
      </c>
      <c r="X215" s="5">
        <v>0</v>
      </c>
      <c r="Y215" s="5">
        <f>X215*0.2447529*(23/24)</f>
        <v>0</v>
      </c>
      <c r="Z215" s="5">
        <v>0</v>
      </c>
      <c r="AB215" s="5">
        <f>AA215*0.2447529*(23/24)</f>
        <v>0</v>
      </c>
      <c r="AC215" s="5">
        <v>0</v>
      </c>
      <c r="AD215" s="5">
        <f t="shared" si="58"/>
        <v>0</v>
      </c>
      <c r="AE215" s="5">
        <f t="shared" si="58"/>
        <v>0</v>
      </c>
      <c r="AH215" s="5">
        <f>AG215*0.2447529*(23/24)</f>
        <v>0</v>
      </c>
      <c r="AK215" s="5">
        <f>AJ215*0.2447529*(23/24)</f>
        <v>0</v>
      </c>
      <c r="AN215" s="5">
        <f>AP215/0.2447529</f>
        <v>0</v>
      </c>
      <c r="AO215" s="5">
        <f t="shared" si="59"/>
        <v>0</v>
      </c>
      <c r="AP215" s="5">
        <f t="shared" si="59"/>
        <v>0</v>
      </c>
      <c r="AQ215" s="5">
        <v>0</v>
      </c>
      <c r="AS215" s="5">
        <f>Z215+AC215+AI215+AL215</f>
        <v>0</v>
      </c>
      <c r="AU215" s="5">
        <f>K215+AE215</f>
        <v>0</v>
      </c>
      <c r="AV215" s="1" t="e">
        <f>K215/AU215</f>
        <v>#DIV/0!</v>
      </c>
      <c r="AW215" s="1" t="e">
        <f>AE215/AU215</f>
        <v>#DIV/0!</v>
      </c>
      <c r="AY215" s="5">
        <f>V215+AQ215</f>
        <v>0</v>
      </c>
      <c r="AZ215" s="1">
        <v>0</v>
      </c>
      <c r="BA215" s="1">
        <v>0</v>
      </c>
    </row>
    <row r="216" spans="1:53" ht="12.75">
      <c r="A216" s="4">
        <v>1464</v>
      </c>
      <c r="B216" s="3">
        <v>12</v>
      </c>
      <c r="C216" s="3">
        <f>B216/12</f>
        <v>1</v>
      </c>
      <c r="E216" s="5">
        <f>D216*0.2447529</f>
        <v>0</v>
      </c>
      <c r="F216" s="5">
        <v>0</v>
      </c>
      <c r="H216" s="5">
        <f>G216*0.2447529</f>
        <v>0</v>
      </c>
      <c r="I216" s="5">
        <v>0</v>
      </c>
      <c r="J216" s="5">
        <f t="shared" si="57"/>
        <v>0</v>
      </c>
      <c r="K216" s="5">
        <f t="shared" si="57"/>
        <v>0</v>
      </c>
      <c r="N216" s="5">
        <f>M216*0.2447529</f>
        <v>0</v>
      </c>
      <c r="Q216" s="5">
        <f>P216*0.2447529</f>
        <v>0</v>
      </c>
      <c r="T216" s="5">
        <f>D216+G216+M216+P216</f>
        <v>0</v>
      </c>
      <c r="U216" s="5">
        <f>T216*0.2447529</f>
        <v>0</v>
      </c>
      <c r="X216" s="5">
        <v>0</v>
      </c>
      <c r="Y216" s="5">
        <f>X216*0.2447529*(23/24)</f>
        <v>0</v>
      </c>
      <c r="Z216" s="5">
        <v>0</v>
      </c>
      <c r="AB216" s="5">
        <f>AA216*0.2447529*(23/24)</f>
        <v>0</v>
      </c>
      <c r="AC216" s="5">
        <v>0</v>
      </c>
      <c r="AD216" s="5">
        <f t="shared" si="58"/>
        <v>0</v>
      </c>
      <c r="AE216" s="5">
        <f t="shared" si="58"/>
        <v>0</v>
      </c>
      <c r="AH216" s="5">
        <f>AG216*0.2447529*(23/24)</f>
        <v>0</v>
      </c>
      <c r="AK216" s="5">
        <f>AJ216*0.2447529*(23/24)</f>
        <v>0</v>
      </c>
      <c r="AN216" s="5">
        <f>AP216/0.2447529</f>
        <v>0</v>
      </c>
      <c r="AO216" s="5">
        <f t="shared" si="59"/>
        <v>0</v>
      </c>
      <c r="AP216" s="5">
        <f t="shared" si="59"/>
        <v>0</v>
      </c>
      <c r="AQ216" s="5">
        <v>0</v>
      </c>
      <c r="AS216" s="5">
        <f>Z216+AC216+AI216+AL216</f>
        <v>0</v>
      </c>
      <c r="AU216" s="5">
        <f>K216+AE216</f>
        <v>0</v>
      </c>
      <c r="AV216" s="1" t="e">
        <f>K216/AU216</f>
        <v>#DIV/0!</v>
      </c>
      <c r="AW216" s="1" t="e">
        <f>AE216/AU216</f>
        <v>#DIV/0!</v>
      </c>
      <c r="AY216" s="5">
        <f>V216+AQ216</f>
        <v>0</v>
      </c>
      <c r="AZ216" s="1">
        <v>0</v>
      </c>
      <c r="BA216" s="1">
        <v>0</v>
      </c>
    </row>
    <row r="217" spans="1:53" ht="12.75">
      <c r="A217" s="4">
        <v>1465</v>
      </c>
      <c r="B217" s="3">
        <v>12</v>
      </c>
      <c r="C217" s="3">
        <f>B217/12</f>
        <v>1</v>
      </c>
      <c r="E217" s="5">
        <f>D217*0.2447529</f>
        <v>0</v>
      </c>
      <c r="F217" s="5">
        <v>0</v>
      </c>
      <c r="H217" s="5">
        <f>G217*0.2447529</f>
        <v>0</v>
      </c>
      <c r="I217" s="5">
        <v>0</v>
      </c>
      <c r="J217" s="5">
        <f t="shared" si="57"/>
        <v>0</v>
      </c>
      <c r="K217" s="5">
        <f t="shared" si="57"/>
        <v>0</v>
      </c>
      <c r="N217" s="5">
        <f>M217*0.2447529</f>
        <v>0</v>
      </c>
      <c r="Q217" s="5">
        <f>P217*0.2447529</f>
        <v>0</v>
      </c>
      <c r="T217" s="5">
        <f>D217+G217+M217+P217</f>
        <v>0</v>
      </c>
      <c r="U217" s="5">
        <f>T217*0.2447529</f>
        <v>0</v>
      </c>
      <c r="X217" s="5">
        <v>0</v>
      </c>
      <c r="Y217" s="5">
        <f>X217*0.2447529*(23/24)</f>
        <v>0</v>
      </c>
      <c r="Z217" s="5">
        <v>0</v>
      </c>
      <c r="AB217" s="5">
        <f>AA217*0.2447529*(23/24)</f>
        <v>0</v>
      </c>
      <c r="AC217" s="5">
        <v>0</v>
      </c>
      <c r="AD217" s="5">
        <f t="shared" si="58"/>
        <v>0</v>
      </c>
      <c r="AE217" s="5">
        <f t="shared" si="58"/>
        <v>0</v>
      </c>
      <c r="AH217" s="5">
        <f>AG217*0.2447529*(23/24)</f>
        <v>0</v>
      </c>
      <c r="AK217" s="5">
        <f>AJ217*0.2447529*(23/24)</f>
        <v>0</v>
      </c>
      <c r="AN217" s="5">
        <f>AP217/0.2447529</f>
        <v>0</v>
      </c>
      <c r="AO217" s="5">
        <f t="shared" si="59"/>
        <v>0</v>
      </c>
      <c r="AP217" s="5">
        <f t="shared" si="59"/>
        <v>0</v>
      </c>
      <c r="AQ217" s="5">
        <v>0</v>
      </c>
      <c r="AS217" s="5">
        <f>Z217+AC217+AI217+AL217</f>
        <v>0</v>
      </c>
      <c r="AU217" s="5">
        <f>K217+AE217</f>
        <v>0</v>
      </c>
      <c r="AV217" s="1" t="e">
        <f>K217/AU217</f>
        <v>#DIV/0!</v>
      </c>
      <c r="AW217" s="1" t="e">
        <f>AE217/AU217</f>
        <v>#DIV/0!</v>
      </c>
      <c r="AY217" s="5">
        <f>V217+AQ217</f>
        <v>0</v>
      </c>
      <c r="AZ217" s="1">
        <v>0</v>
      </c>
      <c r="BA217" s="1">
        <v>0</v>
      </c>
    </row>
    <row r="218" ht="12.75">
      <c r="B218" s="3"/>
    </row>
    <row r="219" spans="1:53" ht="12.75">
      <c r="A219" s="4" t="s">
        <v>31</v>
      </c>
      <c r="B219" s="8">
        <f>SUM(B213:B218)</f>
        <v>60</v>
      </c>
      <c r="C219" s="3">
        <f>B219/12</f>
        <v>5</v>
      </c>
      <c r="D219" s="5">
        <f>SUM(D213:D218)/C219</f>
        <v>26.948</v>
      </c>
      <c r="E219" s="5">
        <f>SUM(E213:E218)/C219</f>
        <v>6.5956011492</v>
      </c>
      <c r="F219" s="5">
        <f>SUM(F213:F218)/C219</f>
        <v>404.22400000000005</v>
      </c>
      <c r="G219" s="5">
        <v>0</v>
      </c>
      <c r="H219" s="5">
        <f>SUM(H213:H218)/C219</f>
        <v>0</v>
      </c>
      <c r="I219" s="5">
        <v>0</v>
      </c>
      <c r="J219" s="5">
        <f>SUM(J213:J218)/C219</f>
        <v>6.5956011492</v>
      </c>
      <c r="K219" s="5">
        <f>SUM(K213:K218)/C219</f>
        <v>404.22400000000005</v>
      </c>
      <c r="M219" s="5">
        <f>SUM(M213:M218)/C219</f>
        <v>0</v>
      </c>
      <c r="N219" s="5">
        <f>SUM(N213:N218)/C219</f>
        <v>0</v>
      </c>
      <c r="O219" s="5">
        <f>SUM(O213:O218)/C219</f>
        <v>0</v>
      </c>
      <c r="P219" s="5">
        <f>SUM(P213:P218)/C219</f>
        <v>0</v>
      </c>
      <c r="Q219" s="5">
        <f>SUM(Q213:Q218)/C219</f>
        <v>0</v>
      </c>
      <c r="R219" s="5">
        <f>SUM(R213:R218)/C219</f>
        <v>0</v>
      </c>
      <c r="T219" s="5">
        <f>U219/0.2447529</f>
        <v>26.948</v>
      </c>
      <c r="U219" s="5">
        <f>SUM(U213:U218)/C219</f>
        <v>6.5956011492</v>
      </c>
      <c r="V219" s="5">
        <f>SUM(V213:V218)/C219</f>
        <v>404.22400000000005</v>
      </c>
      <c r="X219" s="5">
        <f>SUM(X213:X218)/C219</f>
        <v>0</v>
      </c>
      <c r="Y219" s="5">
        <f>SUM(Y213:Y218)/C219</f>
        <v>0</v>
      </c>
      <c r="Z219" s="5">
        <f>SUM(Z213:Z218)/C219</f>
        <v>0</v>
      </c>
      <c r="AA219" s="5">
        <f>SUM(AA213:AA218)/C219</f>
        <v>0</v>
      </c>
      <c r="AB219" s="5">
        <f>SUM(AB213:AB218)/C219</f>
        <v>0</v>
      </c>
      <c r="AC219" s="5">
        <f>SUM(AC213:AC218)/C219</f>
        <v>0</v>
      </c>
      <c r="AD219" s="5">
        <f>Y219+AB219</f>
        <v>0</v>
      </c>
      <c r="AE219" s="5">
        <f>SUM(AE213:AE218)/C219</f>
        <v>0</v>
      </c>
      <c r="AG219" s="5">
        <f>SUM(AG213:AG218)/C219</f>
        <v>0</v>
      </c>
      <c r="AH219" s="5">
        <f>SUM(AH213:AH218)/C219</f>
        <v>0</v>
      </c>
      <c r="AI219" s="5">
        <f>SUM(AI213:AI218)/C219</f>
        <v>0</v>
      </c>
      <c r="AJ219" s="5">
        <v>0</v>
      </c>
      <c r="AK219" s="5">
        <f>SUM(AK213:AK218)/C219</f>
        <v>0</v>
      </c>
      <c r="AL219" s="5">
        <f>SUM(AL213:AL218)/C219</f>
        <v>0</v>
      </c>
      <c r="AN219" s="5">
        <f>AP219/0.2447529</f>
        <v>0</v>
      </c>
      <c r="AO219" s="5">
        <f>X219+AA219+AG219+AJ219</f>
        <v>0</v>
      </c>
      <c r="AP219" s="5">
        <f>Y219+AB219+AH219+AK219</f>
        <v>0</v>
      </c>
      <c r="AQ219" s="5">
        <f>SUM(AQ213:AQ218)/C219</f>
        <v>0</v>
      </c>
      <c r="AS219" s="5">
        <f>SUM(AS213:AS218)/C219</f>
        <v>0</v>
      </c>
      <c r="AU219" s="5">
        <f>SUM(AU213:AU218)/C219</f>
        <v>404.22400000000005</v>
      </c>
      <c r="AV219" s="1">
        <f>K219/AU219</f>
        <v>1</v>
      </c>
      <c r="AW219" s="1">
        <f>AE219/AU219</f>
        <v>0</v>
      </c>
      <c r="AY219" s="5">
        <f>SUM(AY213:AY218)/C219</f>
        <v>404.22400000000005</v>
      </c>
      <c r="AZ219" s="1">
        <f>V219/AY219</f>
        <v>1</v>
      </c>
      <c r="BA219" s="1">
        <f>AQ219/AY219</f>
        <v>0</v>
      </c>
    </row>
    <row r="220" ht="12.75">
      <c r="B220" s="3"/>
    </row>
    <row r="221" spans="1:53" ht="12.75">
      <c r="A221" s="4">
        <v>1466</v>
      </c>
      <c r="B221" s="3">
        <v>12</v>
      </c>
      <c r="C221" s="3">
        <f>B221/12</f>
        <v>1</v>
      </c>
      <c r="D221" s="5">
        <v>137.07</v>
      </c>
      <c r="E221" s="5">
        <f>D221*0.2447529</f>
        <v>33.548280002999995</v>
      </c>
      <c r="F221" s="5">
        <v>2129.62</v>
      </c>
      <c r="G221" s="5">
        <v>130.32</v>
      </c>
      <c r="H221" s="5">
        <f>G221*0.2447529</f>
        <v>31.896197928</v>
      </c>
      <c r="I221" s="5">
        <v>2024.82</v>
      </c>
      <c r="J221" s="5">
        <f aca="true" t="shared" si="60" ref="J221:K225">E221+H221</f>
        <v>65.444477931</v>
      </c>
      <c r="K221" s="5">
        <f t="shared" si="60"/>
        <v>4154.44</v>
      </c>
      <c r="M221" s="5">
        <v>15.93</v>
      </c>
      <c r="N221" s="5">
        <f>M221*0.2447529</f>
        <v>3.898913697</v>
      </c>
      <c r="O221" s="5">
        <v>247.45</v>
      </c>
      <c r="P221" s="5">
        <v>32.97</v>
      </c>
      <c r="Q221" s="5">
        <f>P221*0.2447529</f>
        <v>8.069503113</v>
      </c>
      <c r="R221" s="5">
        <v>512.3</v>
      </c>
      <c r="T221" s="5">
        <f>D221+G221+M221+P221</f>
        <v>316.28999999999996</v>
      </c>
      <c r="U221" s="5">
        <f>T221*0.2447529</f>
        <v>77.41289474099999</v>
      </c>
      <c r="V221" s="5">
        <v>4914.19</v>
      </c>
      <c r="X221" s="5">
        <v>1824.9</v>
      </c>
      <c r="Y221" s="5">
        <f>X221*0.2447529*(23/24)</f>
        <v>428.03916857625</v>
      </c>
      <c r="Z221" s="5">
        <v>2541.24</v>
      </c>
      <c r="AA221" s="5">
        <v>2385.9</v>
      </c>
      <c r="AB221" s="5">
        <f>AA221*0.2447529*(23/24)</f>
        <v>559.62444643875</v>
      </c>
      <c r="AC221" s="5">
        <v>3342.18</v>
      </c>
      <c r="AD221" s="5">
        <f aca="true" t="shared" si="61" ref="AD221:AE225">Y221+AB221</f>
        <v>987.663615015</v>
      </c>
      <c r="AE221" s="5">
        <f t="shared" si="61"/>
        <v>5883.42</v>
      </c>
      <c r="AG221" s="5">
        <v>357</v>
      </c>
      <c r="AH221" s="5">
        <f>AG221*0.2447529*(23/24)</f>
        <v>83.7360859125</v>
      </c>
      <c r="AI221" s="5">
        <v>496.58</v>
      </c>
      <c r="AJ221" s="5">
        <v>509.7</v>
      </c>
      <c r="AK221" s="5">
        <f>AJ221*0.2447529*(23/24)</f>
        <v>119.55261341625001</v>
      </c>
      <c r="AL221" s="5">
        <v>707.2</v>
      </c>
      <c r="AN221" s="5">
        <f>(AP221/0.2447529)*24/23</f>
        <v>5077.5</v>
      </c>
      <c r="AO221" s="5">
        <f aca="true" t="shared" si="62" ref="AO221:AP225">X221+AA221+AG221+AJ221</f>
        <v>5077.5</v>
      </c>
      <c r="AP221" s="5">
        <f t="shared" si="62"/>
        <v>1190.95231434375</v>
      </c>
      <c r="AQ221" s="5">
        <v>7087.2</v>
      </c>
      <c r="AS221" s="5">
        <f>Z221+AC221+AI221+AL221</f>
        <v>7087.2</v>
      </c>
      <c r="AU221" s="5">
        <f>K221+AE221</f>
        <v>10037.86</v>
      </c>
      <c r="AV221" s="1">
        <f>K221/AU221</f>
        <v>0.4138770614453678</v>
      </c>
      <c r="AW221" s="1">
        <f>AE221/AU221</f>
        <v>0.5861229385546322</v>
      </c>
      <c r="AY221" s="5">
        <f>V221+AQ221</f>
        <v>12001.39</v>
      </c>
      <c r="AZ221" s="1">
        <f>V221/AY221</f>
        <v>0.409468403243291</v>
      </c>
      <c r="BA221" s="1">
        <f>AQ221/AY221</f>
        <v>0.5905315967567091</v>
      </c>
    </row>
    <row r="222" spans="1:53" ht="12.75">
      <c r="A222" s="4">
        <v>1467</v>
      </c>
      <c r="B222" s="3">
        <v>12</v>
      </c>
      <c r="C222" s="3">
        <f>B222/12</f>
        <v>1</v>
      </c>
      <c r="D222" s="5">
        <v>334.61</v>
      </c>
      <c r="E222" s="5">
        <f>D222*0.2447529</f>
        <v>81.896767869</v>
      </c>
      <c r="F222" s="5">
        <v>5198.79</v>
      </c>
      <c r="G222" s="5">
        <v>372.41</v>
      </c>
      <c r="H222" s="5">
        <f>G222*0.2447529</f>
        <v>91.148427489</v>
      </c>
      <c r="I222" s="5">
        <v>5786.1</v>
      </c>
      <c r="J222" s="5">
        <f t="shared" si="60"/>
        <v>173.045195358</v>
      </c>
      <c r="K222" s="5">
        <f t="shared" si="60"/>
        <v>10984.89</v>
      </c>
      <c r="M222" s="5">
        <v>54.11</v>
      </c>
      <c r="N222" s="5">
        <f>M222*0.2447529</f>
        <v>13.243579419</v>
      </c>
      <c r="O222" s="5">
        <v>840.76</v>
      </c>
      <c r="P222" s="5">
        <v>109.97</v>
      </c>
      <c r="Q222" s="5">
        <f>P222*0.2447529</f>
        <v>26.915476413</v>
      </c>
      <c r="R222" s="5">
        <v>1708.53</v>
      </c>
      <c r="T222" s="5">
        <f>D222+G222+M222+P222</f>
        <v>871.1</v>
      </c>
      <c r="U222" s="5">
        <f>T222*0.2447529</f>
        <v>213.20425119</v>
      </c>
      <c r="V222" s="5">
        <v>13534.18</v>
      </c>
      <c r="X222" s="5">
        <v>4454.8</v>
      </c>
      <c r="Y222" s="5">
        <f>X222*0.2447529*(23/24)</f>
        <v>1044.895001465</v>
      </c>
      <c r="Z222" s="5">
        <v>6203.62</v>
      </c>
      <c r="AA222" s="5">
        <v>6817.9</v>
      </c>
      <c r="AB222" s="5">
        <f>AA222*0.2447529*(23/24)</f>
        <v>1599.17159703875</v>
      </c>
      <c r="AC222" s="5">
        <v>9550.55</v>
      </c>
      <c r="AD222" s="5">
        <f t="shared" si="61"/>
        <v>2644.06659850375</v>
      </c>
      <c r="AE222" s="5">
        <f t="shared" si="61"/>
        <v>15754.169999999998</v>
      </c>
      <c r="AG222" s="5">
        <v>1213.1</v>
      </c>
      <c r="AH222" s="5">
        <f>AG222*0.2447529*(23/24)</f>
        <v>284.53850369875</v>
      </c>
      <c r="AI222" s="5">
        <v>1687.23</v>
      </c>
      <c r="AJ222" s="5">
        <v>1700</v>
      </c>
      <c r="AK222" s="5">
        <f>AJ222*0.2447529*(23/24)</f>
        <v>398.74326625000003</v>
      </c>
      <c r="AL222" s="5">
        <v>2358.5</v>
      </c>
      <c r="AN222" s="5">
        <f>(AP222/0.2447529)*24/23</f>
        <v>14185.800000000001</v>
      </c>
      <c r="AO222" s="5">
        <f t="shared" si="62"/>
        <v>14185.800000000001</v>
      </c>
      <c r="AP222" s="5">
        <f t="shared" si="62"/>
        <v>3327.3483684525</v>
      </c>
      <c r="AQ222" s="5">
        <v>19799.9</v>
      </c>
      <c r="AS222" s="5">
        <f>Z222+AC222+AI222+AL222</f>
        <v>19799.899999999998</v>
      </c>
      <c r="AU222" s="5">
        <f>K222+AE222</f>
        <v>26739.059999999998</v>
      </c>
      <c r="AV222" s="1">
        <f>K222/AU222</f>
        <v>0.4108181065452563</v>
      </c>
      <c r="AW222" s="1">
        <f>AE222/AU222</f>
        <v>0.5891818934547437</v>
      </c>
      <c r="AY222" s="5">
        <f>V222+AQ222</f>
        <v>33334.08</v>
      </c>
      <c r="AZ222" s="1">
        <f>V222/AY222</f>
        <v>0.40601630523476273</v>
      </c>
      <c r="BA222" s="1">
        <f>AQ222/AY222</f>
        <v>0.5939836947652373</v>
      </c>
    </row>
    <row r="223" spans="1:53" ht="12.75">
      <c r="A223" s="4">
        <v>1468</v>
      </c>
      <c r="B223" s="3">
        <v>12</v>
      </c>
      <c r="C223" s="3">
        <f>B223/12</f>
        <v>1</v>
      </c>
      <c r="D223" s="5">
        <v>1105.4</v>
      </c>
      <c r="E223" s="5">
        <f>D223*0.2447529</f>
        <v>270.54985566</v>
      </c>
      <c r="F223" s="5">
        <v>17593.37</v>
      </c>
      <c r="G223" s="5">
        <v>140.35</v>
      </c>
      <c r="H223" s="5">
        <f>G223*0.2447529</f>
        <v>34.351069515</v>
      </c>
      <c r="I223" s="5">
        <v>2233.81</v>
      </c>
      <c r="J223" s="5">
        <f t="shared" si="60"/>
        <v>304.900925175</v>
      </c>
      <c r="K223" s="5">
        <f t="shared" si="60"/>
        <v>19827.18</v>
      </c>
      <c r="N223" s="5">
        <f>M223*0.2447529</f>
        <v>0</v>
      </c>
      <c r="Q223" s="5">
        <f>P223*0.2447529</f>
        <v>0</v>
      </c>
      <c r="T223" s="5">
        <f>D223+G223+M223+P223</f>
        <v>1245.75</v>
      </c>
      <c r="U223" s="5">
        <f>T223*0.2447529</f>
        <v>304.900925175</v>
      </c>
      <c r="V223" s="5">
        <v>19827.18</v>
      </c>
      <c r="X223" s="5">
        <v>14753.9</v>
      </c>
      <c r="Y223" s="5">
        <f>X223*0.2447529*(23/24)</f>
        <v>3460.59898583875</v>
      </c>
      <c r="Z223" s="5">
        <v>20840.06</v>
      </c>
      <c r="AA223" s="5">
        <v>3902.1</v>
      </c>
      <c r="AB223" s="5">
        <f>AA223*0.2447529*(23/24)</f>
        <v>915.25652896125</v>
      </c>
      <c r="AC223" s="5">
        <v>5507.9</v>
      </c>
      <c r="AD223" s="5">
        <f t="shared" si="61"/>
        <v>4375.8555148000005</v>
      </c>
      <c r="AE223" s="5">
        <f t="shared" si="61"/>
        <v>26347.96</v>
      </c>
      <c r="AH223" s="5">
        <f>AG223*0.2447529*(23/24)</f>
        <v>0</v>
      </c>
      <c r="AK223" s="5">
        <f>AJ223*0.2447529*(23/24)</f>
        <v>0</v>
      </c>
      <c r="AN223" s="5">
        <f>(AP223/0.2447529)*24/23</f>
        <v>18656</v>
      </c>
      <c r="AO223" s="5">
        <f t="shared" si="62"/>
        <v>18656</v>
      </c>
      <c r="AP223" s="5">
        <f t="shared" si="62"/>
        <v>4375.8555148000005</v>
      </c>
      <c r="AQ223" s="5">
        <v>26347.96</v>
      </c>
      <c r="AS223" s="5">
        <f>Z223+AC223+AI223+AL223</f>
        <v>26347.96</v>
      </c>
      <c r="AU223" s="5">
        <f>K223+AE223</f>
        <v>46175.14</v>
      </c>
      <c r="AV223" s="1">
        <f>K223/AU223</f>
        <v>0.42939079340095127</v>
      </c>
      <c r="AW223" s="1">
        <f>AE223/AU223</f>
        <v>0.5706092065990488</v>
      </c>
      <c r="AY223" s="5">
        <f>V223+AQ223</f>
        <v>46175.14</v>
      </c>
      <c r="AZ223" s="1">
        <f>V223/AY223</f>
        <v>0.42939079340095127</v>
      </c>
      <c r="BA223" s="1">
        <f>AQ223/AY223</f>
        <v>0.5706092065990488</v>
      </c>
    </row>
    <row r="224" spans="1:53" ht="12.75">
      <c r="A224" s="4">
        <v>1469</v>
      </c>
      <c r="B224" s="3">
        <v>12</v>
      </c>
      <c r="C224" s="3">
        <f>B224/12</f>
        <v>1</v>
      </c>
      <c r="D224" s="5">
        <v>1553.53</v>
      </c>
      <c r="E224" s="5">
        <f>D224*0.2447529</f>
        <v>380.230972737</v>
      </c>
      <c r="F224" s="5">
        <v>24725.59</v>
      </c>
      <c r="G224" s="5">
        <v>297.04</v>
      </c>
      <c r="H224" s="5">
        <f>G224*0.2447529</f>
        <v>72.70140141600001</v>
      </c>
      <c r="I224" s="5">
        <v>4727.64</v>
      </c>
      <c r="J224" s="5">
        <f t="shared" si="60"/>
        <v>452.932374153</v>
      </c>
      <c r="K224" s="5">
        <f t="shared" si="60"/>
        <v>29453.23</v>
      </c>
      <c r="N224" s="5">
        <f>M224*0.2447529</f>
        <v>0</v>
      </c>
      <c r="Q224" s="5">
        <f>P224*0.2447529</f>
        <v>0</v>
      </c>
      <c r="T224" s="5">
        <f>D224+G224+M224+P224</f>
        <v>1850.57</v>
      </c>
      <c r="U224" s="5">
        <f>T224*0.2447529</f>
        <v>452.93237415299996</v>
      </c>
      <c r="V224" s="5">
        <v>29453.23</v>
      </c>
      <c r="X224" s="5">
        <v>23166.5</v>
      </c>
      <c r="Y224" s="5">
        <f>X224*0.2447529*(23/24)</f>
        <v>5433.81522210625</v>
      </c>
      <c r="Z224" s="5">
        <v>32783.63</v>
      </c>
      <c r="AA224" s="5">
        <v>8258.4</v>
      </c>
      <c r="AB224" s="5">
        <f>AA224*0.2447529*(23/24)</f>
        <v>1937.04787647</v>
      </c>
      <c r="AC224" s="5">
        <v>11656.94</v>
      </c>
      <c r="AD224" s="5">
        <f t="shared" si="61"/>
        <v>7370.86309857625</v>
      </c>
      <c r="AE224" s="5">
        <f t="shared" si="61"/>
        <v>44440.57</v>
      </c>
      <c r="AH224" s="5">
        <f>AG224*0.2447529*(23/24)</f>
        <v>0</v>
      </c>
      <c r="AK224" s="5">
        <f>AJ224*0.2447529*(23/24)</f>
        <v>0</v>
      </c>
      <c r="AN224" s="5">
        <f>(AP224/0.2447529)*24/23</f>
        <v>31424.899999999998</v>
      </c>
      <c r="AO224" s="5">
        <f t="shared" si="62"/>
        <v>31424.9</v>
      </c>
      <c r="AP224" s="5">
        <f t="shared" si="62"/>
        <v>7370.86309857625</v>
      </c>
      <c r="AQ224" s="5">
        <v>44440.57</v>
      </c>
      <c r="AS224" s="5">
        <f>Z224+AC224+AI224+AL224</f>
        <v>44440.57</v>
      </c>
      <c r="AU224" s="5">
        <f>K224+AE224</f>
        <v>73893.8</v>
      </c>
      <c r="AV224" s="1">
        <f>K224/AU224</f>
        <v>0.39858865019798684</v>
      </c>
      <c r="AW224" s="1">
        <f>AE224/AU224</f>
        <v>0.6014113498020132</v>
      </c>
      <c r="AY224" s="5">
        <f>V224+AQ224</f>
        <v>73893.8</v>
      </c>
      <c r="AZ224" s="1">
        <f>V224/AY224</f>
        <v>0.39858865019798684</v>
      </c>
      <c r="BA224" s="1">
        <f>AQ224/AY224</f>
        <v>0.6014113498020132</v>
      </c>
    </row>
    <row r="225" spans="1:53" ht="12.75">
      <c r="A225" s="4">
        <v>1470</v>
      </c>
      <c r="B225" s="3">
        <v>12</v>
      </c>
      <c r="C225" s="3">
        <f>B225/12</f>
        <v>1</v>
      </c>
      <c r="D225" s="5">
        <v>687.12</v>
      </c>
      <c r="E225" s="5">
        <f>D225*0.2447529</f>
        <v>168.174612648</v>
      </c>
      <c r="F225" s="5">
        <v>10936.01</v>
      </c>
      <c r="G225" s="5">
        <v>209.78</v>
      </c>
      <c r="H225" s="5">
        <f>G225*0.2447529</f>
        <v>51.344263362</v>
      </c>
      <c r="I225" s="5">
        <v>3338.84</v>
      </c>
      <c r="J225" s="5">
        <f t="shared" si="60"/>
        <v>219.51887600999999</v>
      </c>
      <c r="K225" s="5">
        <f t="shared" si="60"/>
        <v>14274.85</v>
      </c>
      <c r="N225" s="5">
        <f>M225*0.2447529</f>
        <v>0</v>
      </c>
      <c r="Q225" s="5">
        <f>P225*0.2447529</f>
        <v>0</v>
      </c>
      <c r="T225" s="5">
        <f>D225+G225+M225+P225</f>
        <v>896.9</v>
      </c>
      <c r="U225" s="5">
        <f>T225*0.2447529</f>
        <v>219.51887600999999</v>
      </c>
      <c r="V225" s="5">
        <v>14274.85</v>
      </c>
      <c r="X225" s="5">
        <v>19232.6</v>
      </c>
      <c r="Y225" s="5">
        <f>X225*0.2447529*(23/24)</f>
        <v>4511.0998485175</v>
      </c>
      <c r="Z225" s="5">
        <v>27416.96</v>
      </c>
      <c r="AA225" s="5">
        <v>10098.7</v>
      </c>
      <c r="AB225" s="5">
        <f>AA225*0.2447529*(23/24)</f>
        <v>2368.6991899287505</v>
      </c>
      <c r="AC225" s="5">
        <v>14245.88</v>
      </c>
      <c r="AD225" s="5">
        <f t="shared" si="61"/>
        <v>6879.79903844625</v>
      </c>
      <c r="AE225" s="5">
        <f t="shared" si="61"/>
        <v>41662.84</v>
      </c>
      <c r="AH225" s="5">
        <f>AG225*0.2447529*(23/24)</f>
        <v>0</v>
      </c>
      <c r="AK225" s="5">
        <f>AJ225*0.2447529*(23/24)</f>
        <v>0</v>
      </c>
      <c r="AN225" s="5">
        <f>(AP225/0.2447529)*24/23</f>
        <v>29331.3</v>
      </c>
      <c r="AO225" s="5">
        <f t="shared" si="62"/>
        <v>29331.3</v>
      </c>
      <c r="AP225" s="5">
        <f t="shared" si="62"/>
        <v>6879.79903844625</v>
      </c>
      <c r="AQ225" s="5">
        <v>41662.84</v>
      </c>
      <c r="AS225" s="5">
        <f>Z225+AC225+AI225+AL225</f>
        <v>41662.84</v>
      </c>
      <c r="AU225" s="5">
        <f>K225+AE225</f>
        <v>55937.689999999995</v>
      </c>
      <c r="AV225" s="1">
        <f>K225/AU225</f>
        <v>0.2551919823646633</v>
      </c>
      <c r="AW225" s="1">
        <f>AE225/AU225</f>
        <v>0.7448080176353368</v>
      </c>
      <c r="AY225" s="5">
        <f>V225+AQ225</f>
        <v>55937.689999999995</v>
      </c>
      <c r="AZ225" s="1">
        <f>V225/AY225</f>
        <v>0.2551919823646633</v>
      </c>
      <c r="BA225" s="1">
        <f>AQ225/AY225</f>
        <v>0.7448080176353368</v>
      </c>
    </row>
    <row r="226" ht="12.75">
      <c r="B226" s="3"/>
    </row>
    <row r="227" spans="1:53" ht="12.75">
      <c r="A227" s="4" t="s">
        <v>32</v>
      </c>
      <c r="B227" s="8">
        <f>SUM(B221:B226)</f>
        <v>60</v>
      </c>
      <c r="C227" s="3">
        <f>B227/12</f>
        <v>5</v>
      </c>
      <c r="D227" s="5">
        <f>SUM(D221:D226)/C227</f>
        <v>763.546</v>
      </c>
      <c r="E227" s="5">
        <f>SUM(E221:E226)/C227</f>
        <v>186.8800977834</v>
      </c>
      <c r="F227" s="5">
        <f>SUM(F221:F226)/C227</f>
        <v>12116.676</v>
      </c>
      <c r="G227" s="5">
        <f>SUM(G221:G226)/C227</f>
        <v>229.98000000000002</v>
      </c>
      <c r="H227" s="5">
        <f>SUM(H221:H226)/C227</f>
        <v>56.28827194200001</v>
      </c>
      <c r="I227" s="5">
        <f>SUM(I221:I226)/C227</f>
        <v>3622.2419999999997</v>
      </c>
      <c r="J227" s="5">
        <f>SUM(J221:J226)/C227</f>
        <v>243.1683697254</v>
      </c>
      <c r="K227" s="5">
        <f>SUM(K221:K226)/C227</f>
        <v>15738.918</v>
      </c>
      <c r="M227" s="5">
        <f>SUM(M221:M226)/C227</f>
        <v>14.008</v>
      </c>
      <c r="N227" s="5">
        <f>SUM(N221:N226)/C227</f>
        <v>3.4284986232000003</v>
      </c>
      <c r="O227" s="5">
        <f>SUM(O221:O226)/C227</f>
        <v>217.642</v>
      </c>
      <c r="P227" s="5">
        <f>SUM(P221:P226)/C227</f>
        <v>28.588</v>
      </c>
      <c r="Q227" s="5">
        <f>SUM(Q221:Q226)/C227</f>
        <v>6.9969959052</v>
      </c>
      <c r="R227" s="5">
        <f>SUM(R221:R226)/C227</f>
        <v>444.166</v>
      </c>
      <c r="T227" s="5">
        <f>U227/0.2447529</f>
        <v>1036.1219999999998</v>
      </c>
      <c r="U227" s="5">
        <f>SUM(U221:U226)/C227</f>
        <v>253.59386425379998</v>
      </c>
      <c r="V227" s="5">
        <f>SUM(V221:V226)/C227</f>
        <v>16400.726000000002</v>
      </c>
      <c r="X227" s="5">
        <f>SUM(X221:X226)/C227</f>
        <v>12686.539999999999</v>
      </c>
      <c r="Y227" s="5">
        <f>SUM(Y221:Y226)/C227</f>
        <v>2975.6896453007503</v>
      </c>
      <c r="Z227" s="5">
        <f>SUM(Z221:Z226)/C227</f>
        <v>17957.102000000003</v>
      </c>
      <c r="AA227" s="5">
        <f>SUM(AA221:AA226)/C227</f>
        <v>6292.6</v>
      </c>
      <c r="AB227" s="5">
        <f>SUM(AB221:AB226)/C227</f>
        <v>1475.9599277675002</v>
      </c>
      <c r="AC227" s="5">
        <f>SUM(AC221:AC226)/C227</f>
        <v>8860.689999999999</v>
      </c>
      <c r="AD227" s="5">
        <f>Y227+AB227</f>
        <v>4451.649573068251</v>
      </c>
      <c r="AE227" s="5">
        <f>SUM(AE221:AE226)/C227</f>
        <v>26817.791999999998</v>
      </c>
      <c r="AG227" s="5">
        <f>SUM(AG221:AG226)/C227</f>
        <v>314.02</v>
      </c>
      <c r="AH227" s="5">
        <f>SUM(AH221:AH226)/C227</f>
        <v>73.65491792225001</v>
      </c>
      <c r="AI227" s="5">
        <f>SUM(AI221:AI226)/C227</f>
        <v>436.762</v>
      </c>
      <c r="AJ227" s="5">
        <f>SUM(AJ221:AJ226)/C227</f>
        <v>441.93999999999994</v>
      </c>
      <c r="AK227" s="5">
        <f>SUM(AK221:AK226)/C227</f>
        <v>103.65917593325</v>
      </c>
      <c r="AL227" s="5">
        <f>SUM(AL221:AL226)/C227</f>
        <v>613.14</v>
      </c>
      <c r="AN227" s="5">
        <f>(AP227/0.2447529)*24/23</f>
        <v>19735.100000000002</v>
      </c>
      <c r="AO227" s="5">
        <f>X227+AA227+AG227+AJ227</f>
        <v>19735.1</v>
      </c>
      <c r="AP227" s="5">
        <f>Y227+AB227+AH227+AK227</f>
        <v>4628.963666923751</v>
      </c>
      <c r="AQ227" s="5">
        <f>SUM(AQ221:AQ226)/C227</f>
        <v>27867.694</v>
      </c>
      <c r="AS227" s="5">
        <f>SUM(AS221:AS226)/C227</f>
        <v>27867.694</v>
      </c>
      <c r="AU227" s="5">
        <f>SUM(AU221:AU226)/C227</f>
        <v>42556.71</v>
      </c>
      <c r="AV227" s="1">
        <f>K227/AU227</f>
        <v>0.3698339932762659</v>
      </c>
      <c r="AW227" s="1">
        <f>AE227/AU227</f>
        <v>0.630166006723734</v>
      </c>
      <c r="AY227" s="5">
        <f>SUM(AY221:AY226)/C227</f>
        <v>44268.42</v>
      </c>
      <c r="AZ227" s="1">
        <f>V227/AY227</f>
        <v>0.3704836540359923</v>
      </c>
      <c r="BA227" s="1">
        <f>AQ227/AY227</f>
        <v>0.6295163459640077</v>
      </c>
    </row>
    <row r="228" ht="12.75">
      <c r="B228" s="3"/>
    </row>
    <row r="229" spans="1:53" ht="12.75">
      <c r="A229" s="4">
        <v>1471</v>
      </c>
      <c r="B229" s="3">
        <v>12</v>
      </c>
      <c r="C229" s="3">
        <f>B229/12</f>
        <v>1</v>
      </c>
      <c r="D229" s="5">
        <v>507.34</v>
      </c>
      <c r="E229" s="5">
        <f>D229*0.2447529</f>
        <v>124.172936286</v>
      </c>
      <c r="F229" s="5">
        <v>8074.64</v>
      </c>
      <c r="G229" s="5">
        <v>115.57</v>
      </c>
      <c r="H229" s="5">
        <f>G229*0.2447529</f>
        <v>28.286092652999997</v>
      </c>
      <c r="I229" s="5">
        <v>1839.32</v>
      </c>
      <c r="J229" s="5">
        <f aca="true" t="shared" si="63" ref="J229:K233">E229+H229</f>
        <v>152.459028939</v>
      </c>
      <c r="K229" s="5">
        <f t="shared" si="63"/>
        <v>9913.960000000001</v>
      </c>
      <c r="N229" s="5">
        <f>M229*0.2447529</f>
        <v>0</v>
      </c>
      <c r="Q229" s="5">
        <f>P229*0.2447529</f>
        <v>0</v>
      </c>
      <c r="T229" s="5">
        <f>D229+G229+M229+P229</f>
        <v>622.91</v>
      </c>
      <c r="U229" s="5">
        <f>T229*0.2447529</f>
        <v>152.45902893899998</v>
      </c>
      <c r="V229" s="5">
        <v>9913.96</v>
      </c>
      <c r="X229" s="5">
        <v>23671.3</v>
      </c>
      <c r="Y229" s="5">
        <f>X229*0.2447529*(23/24)</f>
        <v>5552.21851669625</v>
      </c>
      <c r="Z229" s="5">
        <v>33713.96</v>
      </c>
      <c r="AA229" s="5">
        <v>12085.7</v>
      </c>
      <c r="AB229" s="5">
        <f>AA229*0.2447529*(23/24)</f>
        <v>2834.75970171625</v>
      </c>
      <c r="AC229" s="5">
        <v>17041.21</v>
      </c>
      <c r="AD229" s="5">
        <f aca="true" t="shared" si="64" ref="AD229:AE233">Y229+AB229</f>
        <v>8386.9782184125</v>
      </c>
      <c r="AE229" s="5">
        <f t="shared" si="64"/>
        <v>50755.17</v>
      </c>
      <c r="AH229" s="5">
        <f>AG229*0.2447529*(23/24)</f>
        <v>0</v>
      </c>
      <c r="AK229" s="5">
        <f>AJ229*0.2447529*(23/24)</f>
        <v>0</v>
      </c>
      <c r="AN229" s="5">
        <f>(AP229/0.2447529)*24/23</f>
        <v>35757</v>
      </c>
      <c r="AO229" s="5">
        <f aca="true" t="shared" si="65" ref="AO229:AP233">X229+AA229+AG229+AJ229</f>
        <v>35757</v>
      </c>
      <c r="AP229" s="5">
        <f t="shared" si="65"/>
        <v>8386.9782184125</v>
      </c>
      <c r="AQ229" s="5">
        <v>50755.17</v>
      </c>
      <c r="AS229" s="5">
        <f>Z229+AC229+AI229+AL229</f>
        <v>50755.17</v>
      </c>
      <c r="AU229" s="5">
        <f>K229+AE229</f>
        <v>60669.13</v>
      </c>
      <c r="AV229" s="1">
        <f>K229/AU229</f>
        <v>0.16341028790094733</v>
      </c>
      <c r="AW229" s="1">
        <f>AE229/AU229</f>
        <v>0.8365897120990526</v>
      </c>
      <c r="AY229" s="5">
        <f>V229+AQ229</f>
        <v>60669.13</v>
      </c>
      <c r="AZ229" s="1">
        <f>V229/AY229</f>
        <v>0.1634102879009473</v>
      </c>
      <c r="BA229" s="1">
        <f>AQ229/AY229</f>
        <v>0.8365897120990526</v>
      </c>
    </row>
    <row r="230" spans="1:53" ht="12.75">
      <c r="A230" s="4">
        <v>1472</v>
      </c>
      <c r="B230" s="3">
        <v>12</v>
      </c>
      <c r="C230" s="3">
        <f>B230/12</f>
        <v>1</v>
      </c>
      <c r="D230" s="5">
        <v>197.87</v>
      </c>
      <c r="E230" s="5">
        <f>D230*0.2447529</f>
        <v>48.429256323</v>
      </c>
      <c r="F230" s="5">
        <v>3149.29</v>
      </c>
      <c r="G230" s="5">
        <v>93.56</v>
      </c>
      <c r="H230" s="5">
        <f>G230*0.2447529</f>
        <v>22.899081324</v>
      </c>
      <c r="I230" s="5">
        <v>1489.12</v>
      </c>
      <c r="J230" s="5">
        <f t="shared" si="63"/>
        <v>71.328337647</v>
      </c>
      <c r="K230" s="5">
        <f t="shared" si="63"/>
        <v>4638.41</v>
      </c>
      <c r="N230" s="5">
        <f>M230*0.2447529</f>
        <v>0</v>
      </c>
      <c r="Q230" s="5">
        <f>P230*0.2447529</f>
        <v>0</v>
      </c>
      <c r="T230" s="5">
        <f>D230+G230+M230+P230</f>
        <v>291.43</v>
      </c>
      <c r="U230" s="5">
        <f>T230*0.2447529</f>
        <v>71.328337647</v>
      </c>
      <c r="V230" s="5">
        <v>4638.41</v>
      </c>
      <c r="X230" s="5">
        <v>27307.2</v>
      </c>
      <c r="Y230" s="5">
        <f>X230*0.2447529*(23/24)</f>
        <v>6405.03654126</v>
      </c>
      <c r="Z230" s="5">
        <v>38769.01</v>
      </c>
      <c r="AA230" s="5">
        <v>11620.5</v>
      </c>
      <c r="AB230" s="5">
        <f>AA230*0.2447529*(23/24)</f>
        <v>2725.6447796812504</v>
      </c>
      <c r="AC230" s="5">
        <v>16390.77</v>
      </c>
      <c r="AD230" s="5">
        <f t="shared" si="64"/>
        <v>9130.68132094125</v>
      </c>
      <c r="AE230" s="5">
        <f t="shared" si="64"/>
        <v>55159.78</v>
      </c>
      <c r="AH230" s="5">
        <f>AG230*0.2447529*(23/24)</f>
        <v>0</v>
      </c>
      <c r="AK230" s="5">
        <f>AJ230*0.2447529*(23/24)</f>
        <v>0</v>
      </c>
      <c r="AN230" s="5">
        <f>(AP230/0.2447529)*24/23</f>
        <v>38927.700000000004</v>
      </c>
      <c r="AO230" s="5">
        <f t="shared" si="65"/>
        <v>38927.7</v>
      </c>
      <c r="AP230" s="5">
        <f t="shared" si="65"/>
        <v>9130.68132094125</v>
      </c>
      <c r="AQ230" s="5">
        <v>55159.78</v>
      </c>
      <c r="AS230" s="5">
        <f>Z230+AC230+AI230+AL230</f>
        <v>55159.78</v>
      </c>
      <c r="AU230" s="5">
        <f>K230+AE230</f>
        <v>59798.19</v>
      </c>
      <c r="AV230" s="1">
        <f>K230/AU230</f>
        <v>0.07756773240126498</v>
      </c>
      <c r="AW230" s="1">
        <f>AE230/AU230</f>
        <v>0.922432267598735</v>
      </c>
      <c r="AY230" s="5">
        <f>V230+AQ230</f>
        <v>59798.19</v>
      </c>
      <c r="AZ230" s="1">
        <f>V230/AY230</f>
        <v>0.07756773240126498</v>
      </c>
      <c r="BA230" s="1">
        <f>AQ230/AY230</f>
        <v>0.922432267598735</v>
      </c>
    </row>
    <row r="231" spans="1:53" ht="12.75">
      <c r="A231" s="4">
        <v>1473</v>
      </c>
      <c r="B231" s="3">
        <v>12</v>
      </c>
      <c r="C231" s="3">
        <f>B231/12</f>
        <v>1</v>
      </c>
      <c r="D231" s="5">
        <v>82.34</v>
      </c>
      <c r="E231" s="5">
        <f>D231*0.2447529</f>
        <v>20.152953786</v>
      </c>
      <c r="F231" s="5">
        <v>1310.54</v>
      </c>
      <c r="G231" s="5">
        <v>16.68</v>
      </c>
      <c r="H231" s="5">
        <f>G231*0.2447529</f>
        <v>4.082478372</v>
      </c>
      <c r="I231" s="5">
        <v>265.4</v>
      </c>
      <c r="J231" s="5">
        <f t="shared" si="63"/>
        <v>24.235432158000002</v>
      </c>
      <c r="K231" s="5">
        <f t="shared" si="63"/>
        <v>1575.94</v>
      </c>
      <c r="N231" s="5">
        <f>M231*0.2447529</f>
        <v>0</v>
      </c>
      <c r="Q231" s="5">
        <f>P231*0.2447529</f>
        <v>0</v>
      </c>
      <c r="T231" s="5">
        <f>D231+G231+M231+P231</f>
        <v>99.02000000000001</v>
      </c>
      <c r="U231" s="5">
        <f>T231*0.2447529</f>
        <v>24.235432158000002</v>
      </c>
      <c r="V231" s="5">
        <v>1575.94</v>
      </c>
      <c r="X231" s="5">
        <v>25458.5</v>
      </c>
      <c r="Y231" s="5">
        <f>X231*0.2447529*(23/24)</f>
        <v>5971.41496695625</v>
      </c>
      <c r="Z231" s="5">
        <v>36025.49</v>
      </c>
      <c r="AA231" s="5">
        <v>9995</v>
      </c>
      <c r="AB231" s="5">
        <f>AA231*0.2447529*(23/24)</f>
        <v>2344.3758506875</v>
      </c>
      <c r="AC231" s="5">
        <v>14117.88</v>
      </c>
      <c r="AD231" s="5">
        <f t="shared" si="64"/>
        <v>8315.79081764375</v>
      </c>
      <c r="AE231" s="5">
        <f t="shared" si="64"/>
        <v>50143.369999999995</v>
      </c>
      <c r="AH231" s="5">
        <f>AG231*0.2447529*(23/24)</f>
        <v>0</v>
      </c>
      <c r="AK231" s="5">
        <f>AJ231*0.2447529*(23/24)</f>
        <v>0</v>
      </c>
      <c r="AN231" s="5">
        <f>(AP231/0.2447529)*24/23</f>
        <v>35453.5</v>
      </c>
      <c r="AO231" s="5">
        <f t="shared" si="65"/>
        <v>35453.5</v>
      </c>
      <c r="AP231" s="5">
        <f t="shared" si="65"/>
        <v>8315.79081764375</v>
      </c>
      <c r="AQ231" s="5">
        <v>50143.37</v>
      </c>
      <c r="AS231" s="5">
        <f>Z231+AC231+AI231+AL231</f>
        <v>50143.369999999995</v>
      </c>
      <c r="AU231" s="5">
        <f>K231+AE231</f>
        <v>51719.31</v>
      </c>
      <c r="AV231" s="1">
        <f>K231/AU231</f>
        <v>0.030471017498106608</v>
      </c>
      <c r="AW231" s="1">
        <f>AE231/AU231</f>
        <v>0.9695289825018933</v>
      </c>
      <c r="AY231" s="5">
        <f>V231+AQ231</f>
        <v>51719.310000000005</v>
      </c>
      <c r="AZ231" s="1">
        <f>V231/AY231</f>
        <v>0.030471017498106604</v>
      </c>
      <c r="BA231" s="1">
        <f>AQ231/AY231</f>
        <v>0.9695289825018933</v>
      </c>
    </row>
    <row r="232" spans="1:53" ht="12.75">
      <c r="A232" s="4">
        <v>1474</v>
      </c>
      <c r="B232" s="3">
        <v>12</v>
      </c>
      <c r="C232" s="3">
        <f>B232/12</f>
        <v>1</v>
      </c>
      <c r="D232" s="5">
        <v>43.44</v>
      </c>
      <c r="E232" s="5">
        <f>D232*0.2447529</f>
        <v>10.632065976</v>
      </c>
      <c r="F232" s="5">
        <v>691.31</v>
      </c>
      <c r="G232" s="5">
        <v>8.34</v>
      </c>
      <c r="H232" s="5">
        <f>G232*0.2447529</f>
        <v>2.041239186</v>
      </c>
      <c r="I232" s="5">
        <v>132.7</v>
      </c>
      <c r="J232" s="5">
        <f t="shared" si="63"/>
        <v>12.673305162</v>
      </c>
      <c r="K232" s="5">
        <f t="shared" si="63"/>
        <v>824.01</v>
      </c>
      <c r="N232" s="5">
        <f>M232*0.2447529</f>
        <v>0</v>
      </c>
      <c r="Q232" s="5">
        <f>P232*0.2447529</f>
        <v>0</v>
      </c>
      <c r="T232" s="5">
        <f>D232+G232+M232+P232</f>
        <v>51.78</v>
      </c>
      <c r="U232" s="5">
        <f>T232*0.2447529</f>
        <v>12.673305162</v>
      </c>
      <c r="V232" s="5">
        <v>824.01</v>
      </c>
      <c r="X232" s="5">
        <v>13429.3</v>
      </c>
      <c r="Y232" s="5">
        <f>X232*0.2447529*(23/24)</f>
        <v>3149.90761497125</v>
      </c>
      <c r="Z232" s="5">
        <v>19003.45</v>
      </c>
      <c r="AA232" s="5">
        <v>4997.5</v>
      </c>
      <c r="AB232" s="5">
        <f>AA232*0.2447529*(23/24)</f>
        <v>1172.18792534375</v>
      </c>
      <c r="AC232" s="5">
        <v>7058.94</v>
      </c>
      <c r="AD232" s="5">
        <f t="shared" si="64"/>
        <v>4322.095540315</v>
      </c>
      <c r="AE232" s="5">
        <f t="shared" si="64"/>
        <v>26062.39</v>
      </c>
      <c r="AH232" s="5">
        <f>AG232*0.2447529*(23/24)</f>
        <v>0</v>
      </c>
      <c r="AK232" s="5">
        <f>AJ232*0.2447529*(23/24)</f>
        <v>0</v>
      </c>
      <c r="AN232" s="5">
        <f>(AP232/0.2447529)*24/23</f>
        <v>18426.8</v>
      </c>
      <c r="AO232" s="5">
        <f t="shared" si="65"/>
        <v>18426.8</v>
      </c>
      <c r="AP232" s="5">
        <f t="shared" si="65"/>
        <v>4322.095540315</v>
      </c>
      <c r="AQ232" s="5">
        <v>26062.39</v>
      </c>
      <c r="AS232" s="5">
        <f>Z232+AC232+AI232+AL232</f>
        <v>26062.39</v>
      </c>
      <c r="AU232" s="5">
        <f>K232+AE232</f>
        <v>26886.399999999998</v>
      </c>
      <c r="AV232" s="1">
        <f>K232/AU232</f>
        <v>0.03064783682456558</v>
      </c>
      <c r="AW232" s="1">
        <f>AE232/AU232</f>
        <v>0.9693521631754345</v>
      </c>
      <c r="AY232" s="5">
        <f>V232+AQ232</f>
        <v>26886.399999999998</v>
      </c>
      <c r="AZ232" s="1">
        <f>V232/AY232</f>
        <v>0.03064783682456558</v>
      </c>
      <c r="BA232" s="1">
        <f>AQ232/AY232</f>
        <v>0.9693521631754345</v>
      </c>
    </row>
    <row r="233" spans="1:53" ht="12.75">
      <c r="A233" s="4">
        <v>1475</v>
      </c>
      <c r="B233" s="3">
        <v>12</v>
      </c>
      <c r="C233" s="3">
        <f>B233/12</f>
        <v>1</v>
      </c>
      <c r="D233" s="5">
        <v>2033.42</v>
      </c>
      <c r="E233" s="5">
        <f>D233*0.2447529</f>
        <v>497.685441918</v>
      </c>
      <c r="F233" s="5">
        <v>36986.89</v>
      </c>
      <c r="G233" s="5">
        <v>2237.47</v>
      </c>
      <c r="H233" s="5">
        <f>G233*0.2447529</f>
        <v>547.6272711629999</v>
      </c>
      <c r="I233" s="5">
        <v>40698.36</v>
      </c>
      <c r="J233" s="5">
        <f t="shared" si="63"/>
        <v>1045.3127130809999</v>
      </c>
      <c r="K233" s="5">
        <f t="shared" si="63"/>
        <v>77685.25</v>
      </c>
      <c r="N233" s="5">
        <f>M233*0.2447529</f>
        <v>0</v>
      </c>
      <c r="Q233" s="5">
        <f>P233*0.2447529</f>
        <v>0</v>
      </c>
      <c r="T233" s="5">
        <f>D233+G233+M233+P233</f>
        <v>4270.889999999999</v>
      </c>
      <c r="U233" s="5">
        <f>T233*0.2447529</f>
        <v>1045.3127130809999</v>
      </c>
      <c r="V233" s="5">
        <v>77685.25</v>
      </c>
      <c r="X233" s="5">
        <v>8604.2</v>
      </c>
      <c r="Y233" s="5">
        <f>X233*0.2447529*(23/24)</f>
        <v>2018.1569479225002</v>
      </c>
      <c r="Z233" s="5">
        <v>13778.93</v>
      </c>
      <c r="AA233" s="5">
        <v>18742.8</v>
      </c>
      <c r="AB233" s="5">
        <f>AA233*0.2447529*(23/24)</f>
        <v>4396.2148768649995</v>
      </c>
      <c r="AC233" s="5">
        <v>30058.98</v>
      </c>
      <c r="AD233" s="5">
        <f t="shared" si="64"/>
        <v>6414.3718247874995</v>
      </c>
      <c r="AE233" s="5">
        <f t="shared" si="64"/>
        <v>43837.91</v>
      </c>
      <c r="AH233" s="5">
        <f>AG233*0.2447529*(23/24)</f>
        <v>0</v>
      </c>
      <c r="AK233" s="5">
        <f>AJ233*0.2447529*(23/24)</f>
        <v>0</v>
      </c>
      <c r="AN233" s="5">
        <f>(AP233/0.2447529)*24/23</f>
        <v>27347</v>
      </c>
      <c r="AO233" s="5">
        <f t="shared" si="65"/>
        <v>27347</v>
      </c>
      <c r="AP233" s="5">
        <f t="shared" si="65"/>
        <v>6414.3718247874995</v>
      </c>
      <c r="AQ233" s="5">
        <v>43837.91</v>
      </c>
      <c r="AS233" s="5">
        <f>Z233+AC233+AI233+AL233</f>
        <v>43837.91</v>
      </c>
      <c r="AU233" s="5">
        <f>K233+AE233</f>
        <v>121523.16</v>
      </c>
      <c r="AV233" s="1">
        <f>K233/AU233</f>
        <v>0.639262919101182</v>
      </c>
      <c r="AW233" s="1">
        <f>AE233/AU233</f>
        <v>0.360737080898818</v>
      </c>
      <c r="AY233" s="5">
        <f>V233+AQ233</f>
        <v>121523.16</v>
      </c>
      <c r="AZ233" s="1">
        <f>V233/AY233</f>
        <v>0.639262919101182</v>
      </c>
      <c r="BA233" s="1">
        <f>AQ233/AY233</f>
        <v>0.360737080898818</v>
      </c>
    </row>
    <row r="234" ht="12.75">
      <c r="B234" s="3"/>
    </row>
    <row r="235" spans="1:53" ht="12.75">
      <c r="A235" s="4" t="s">
        <v>33</v>
      </c>
      <c r="B235" s="8">
        <f>SUM(B229:B234)</f>
        <v>60</v>
      </c>
      <c r="C235" s="3">
        <f>B235/12</f>
        <v>5</v>
      </c>
      <c r="D235" s="5">
        <f>SUM(D229:D234)/C235</f>
        <v>572.882</v>
      </c>
      <c r="E235" s="5">
        <f>SUM(E229:E234)/C235</f>
        <v>140.21453085779999</v>
      </c>
      <c r="F235" s="5">
        <f>SUM(F229:F234)/C235</f>
        <v>10042.534</v>
      </c>
      <c r="G235" s="5">
        <f>SUM(G229:G234)/C235</f>
        <v>494.32399999999996</v>
      </c>
      <c r="H235" s="5">
        <f>SUM(H229:H234)/C235</f>
        <v>120.9872325396</v>
      </c>
      <c r="I235" s="5">
        <f>SUM(I229:I234)/C235</f>
        <v>8884.98</v>
      </c>
      <c r="J235" s="5">
        <f>SUM(J229:J234)/C235</f>
        <v>261.2017633974</v>
      </c>
      <c r="K235" s="5">
        <f>SUM(K229:K234)/C235</f>
        <v>18927.514000000003</v>
      </c>
      <c r="M235" s="5">
        <f>SUM(M229:M234)/C235</f>
        <v>0</v>
      </c>
      <c r="N235" s="5">
        <f>SUM(N229:N234)/C235</f>
        <v>0</v>
      </c>
      <c r="O235" s="5">
        <f>SUM(O229:O234)/C235</f>
        <v>0</v>
      </c>
      <c r="P235" s="5">
        <f>SUM(P229:P234)/C235</f>
        <v>0</v>
      </c>
      <c r="Q235" s="5">
        <f>SUM(Q229:Q234)/C235</f>
        <v>0</v>
      </c>
      <c r="R235" s="5">
        <f>SUM(R229:R234)/C235</f>
        <v>0</v>
      </c>
      <c r="T235" s="5">
        <f>U235/0.2447529</f>
        <v>1067.206</v>
      </c>
      <c r="U235" s="5">
        <f>SUM(U229:U234)/C235</f>
        <v>261.2017633974</v>
      </c>
      <c r="V235" s="5">
        <f>SUM(V229:V234)/C235</f>
        <v>18927.514000000003</v>
      </c>
      <c r="X235" s="5">
        <f>SUM(X229:X234)/C235</f>
        <v>19694.1</v>
      </c>
      <c r="Y235" s="5">
        <f>SUM(Y229:Y234)/C235</f>
        <v>4619.34691756125</v>
      </c>
      <c r="Z235" s="5">
        <f>SUM(Z229:Z234)/C235</f>
        <v>28258.167999999998</v>
      </c>
      <c r="AA235" s="5">
        <f>SUM(AA229:AA234)/C235</f>
        <v>11488.3</v>
      </c>
      <c r="AB235" s="5">
        <f>SUM(AB229:AB234)/C235</f>
        <v>2694.6366268587503</v>
      </c>
      <c r="AC235" s="5">
        <f>SUM(AC229:AC234)/C235</f>
        <v>16933.556</v>
      </c>
      <c r="AD235" s="5">
        <f>Y235+AB235</f>
        <v>7313.98354442</v>
      </c>
      <c r="AE235" s="5">
        <f>SUM(AE229:AE234)/C235</f>
        <v>45191.724</v>
      </c>
      <c r="AG235" s="5">
        <f>SUM(AG229:AG234)/C235</f>
        <v>0</v>
      </c>
      <c r="AH235" s="5">
        <f>SUM(AH229:AH234)/C235</f>
        <v>0</v>
      </c>
      <c r="AI235" s="5">
        <f>SUM(AI229:AI234)/C235</f>
        <v>0</v>
      </c>
      <c r="AJ235" s="5">
        <f>SUM(AJ229:AJ234)/C235</f>
        <v>0</v>
      </c>
      <c r="AK235" s="5">
        <f>SUM(AK229:AK234)/C235</f>
        <v>0</v>
      </c>
      <c r="AL235" s="5">
        <v>0</v>
      </c>
      <c r="AN235" s="5">
        <f>(AP235/0.2447529)*24/23</f>
        <v>31182.399999999998</v>
      </c>
      <c r="AO235" s="5">
        <f>X235+AA235+AG235+AJ235</f>
        <v>31182.399999999998</v>
      </c>
      <c r="AP235" s="5">
        <f>Y235+AB235+AH235+AK235</f>
        <v>7313.98354442</v>
      </c>
      <c r="AQ235" s="5">
        <f>SUM(AQ229:AQ234)/C235</f>
        <v>45191.724</v>
      </c>
      <c r="AS235" s="5">
        <f>SUM(AS229:AS234)/C235</f>
        <v>45191.724</v>
      </c>
      <c r="AU235" s="5">
        <f>SUM(AU229:AU234)/C235</f>
        <v>64119.238</v>
      </c>
      <c r="AV235" s="1">
        <f>K235/AU235</f>
        <v>0.2951924350691754</v>
      </c>
      <c r="AW235" s="1">
        <f>AE235/AU235</f>
        <v>0.7048075649308247</v>
      </c>
      <c r="AY235" s="5">
        <f>SUM(AY229:AY234)/C235</f>
        <v>64119.238</v>
      </c>
      <c r="AZ235" s="1">
        <f>V235/AY235</f>
        <v>0.2951924350691754</v>
      </c>
      <c r="BA235" s="1">
        <f>AQ235/AY235</f>
        <v>0.7048075649308247</v>
      </c>
    </row>
    <row r="236" ht="12.75">
      <c r="B236" s="3"/>
    </row>
    <row r="237" spans="1:53" ht="12.75">
      <c r="A237" s="4">
        <v>1476</v>
      </c>
      <c r="B237" s="3">
        <v>12</v>
      </c>
      <c r="C237" s="3">
        <f>B237/12</f>
        <v>1</v>
      </c>
      <c r="D237" s="5">
        <v>1696.73</v>
      </c>
      <c r="E237" s="5">
        <f>D237*0.2447529</f>
        <v>415.279588017</v>
      </c>
      <c r="F237" s="5">
        <v>30862.65</v>
      </c>
      <c r="G237" s="5">
        <v>2506.74</v>
      </c>
      <c r="H237" s="5">
        <f>G237*0.2447529</f>
        <v>613.5318845459999</v>
      </c>
      <c r="I237" s="5">
        <v>45596.31</v>
      </c>
      <c r="J237" s="5">
        <f aca="true" t="shared" si="66" ref="J237:K241">E237+H237</f>
        <v>1028.8114725629998</v>
      </c>
      <c r="K237" s="5">
        <f t="shared" si="66"/>
        <v>76458.95999999999</v>
      </c>
      <c r="N237" s="5">
        <f>M237*0.2447529</f>
        <v>0</v>
      </c>
      <c r="Q237" s="5">
        <f>P237*0.2447529</f>
        <v>0</v>
      </c>
      <c r="T237" s="5">
        <f>D237+G237+M237+P237</f>
        <v>4203.469999999999</v>
      </c>
      <c r="U237" s="5">
        <f>T237*0.2447529</f>
        <v>1028.8114725629998</v>
      </c>
      <c r="V237" s="5">
        <v>76458.96</v>
      </c>
      <c r="X237" s="5">
        <v>10877.3</v>
      </c>
      <c r="Y237" s="5">
        <f>X237*0.2447529*(23/24)</f>
        <v>2551.3236058712496</v>
      </c>
      <c r="Z237" s="5">
        <v>17415.79</v>
      </c>
      <c r="AA237" s="5">
        <v>28997.3</v>
      </c>
      <c r="AB237" s="5">
        <f>AA237*0.2447529*(23/24)</f>
        <v>6801.45771437125</v>
      </c>
      <c r="AC237" s="5">
        <v>46505.63</v>
      </c>
      <c r="AD237" s="5">
        <f aca="true" t="shared" si="67" ref="AD237:AE241">Y237+AB237</f>
        <v>9352.7813202425</v>
      </c>
      <c r="AE237" s="5">
        <f t="shared" si="67"/>
        <v>63921.42</v>
      </c>
      <c r="AH237" s="5">
        <f>AG237*0.2447529*(23/24)</f>
        <v>0</v>
      </c>
      <c r="AK237" s="5">
        <f>AJ237*0.2447529*(23/24)</f>
        <v>0</v>
      </c>
      <c r="AN237" s="5">
        <f>(AP237/0.2447529)*24/23</f>
        <v>39874.6</v>
      </c>
      <c r="AO237" s="5">
        <f aca="true" t="shared" si="68" ref="AO237:AP241">X237+AA237+AG237+AJ237</f>
        <v>39874.6</v>
      </c>
      <c r="AP237" s="5">
        <f t="shared" si="68"/>
        <v>9352.7813202425</v>
      </c>
      <c r="AQ237" s="5">
        <v>63921.42</v>
      </c>
      <c r="AS237" s="5">
        <f>Z237+AC237+AI237+AL237</f>
        <v>63921.42</v>
      </c>
      <c r="AU237" s="5">
        <f>K237+AE237</f>
        <v>140380.38</v>
      </c>
      <c r="AV237" s="1">
        <f>K237/AU237</f>
        <v>0.5446555993081084</v>
      </c>
      <c r="AW237" s="1">
        <f>AE237/AU237</f>
        <v>0.4553444006918915</v>
      </c>
      <c r="AY237" s="5">
        <f>V237+AQ237</f>
        <v>140380.38</v>
      </c>
      <c r="AZ237" s="1">
        <f>V237/AY237</f>
        <v>0.5446555993081085</v>
      </c>
      <c r="BA237" s="1">
        <f>AQ237/AY237</f>
        <v>0.4553444006918915</v>
      </c>
    </row>
    <row r="238" spans="1:53" ht="12.75">
      <c r="A238" s="4">
        <v>1477</v>
      </c>
      <c r="B238" s="3">
        <v>12</v>
      </c>
      <c r="C238" s="3">
        <f>B238/12</f>
        <v>1</v>
      </c>
      <c r="D238" s="5">
        <v>906.44</v>
      </c>
      <c r="E238" s="5">
        <f>D238*0.2447529</f>
        <v>221.853818676</v>
      </c>
      <c r="F238" s="5">
        <v>16487.59</v>
      </c>
      <c r="G238" s="5">
        <v>378.03</v>
      </c>
      <c r="H238" s="5">
        <f>G238*0.2447529</f>
        <v>92.52393878699999</v>
      </c>
      <c r="I238" s="5">
        <v>6930.29</v>
      </c>
      <c r="J238" s="5">
        <f t="shared" si="66"/>
        <v>314.37775746299997</v>
      </c>
      <c r="K238" s="5">
        <f t="shared" si="66"/>
        <v>23417.88</v>
      </c>
      <c r="N238" s="5">
        <f>M238*0.2447529</f>
        <v>0</v>
      </c>
      <c r="Q238" s="5">
        <f>P238*0.2447529</f>
        <v>0</v>
      </c>
      <c r="T238" s="5">
        <f>D238+G238+M238+P238</f>
        <v>1284.47</v>
      </c>
      <c r="U238" s="5">
        <f>T238*0.2447529</f>
        <v>314.377757463</v>
      </c>
      <c r="V238" s="5">
        <v>23417.88</v>
      </c>
      <c r="X238" s="5">
        <v>10568</v>
      </c>
      <c r="Y238" s="5">
        <f>X238*0.2447529*(23/24)</f>
        <v>2478.7757868999997</v>
      </c>
      <c r="Z238" s="5">
        <v>16915.63</v>
      </c>
      <c r="AA238" s="5">
        <v>7891.2</v>
      </c>
      <c r="AB238" s="5">
        <f>AA238*0.2447529*(23/24)</f>
        <v>1850.91933096</v>
      </c>
      <c r="AC238" s="5">
        <v>12655.42</v>
      </c>
      <c r="AD238" s="5">
        <f t="shared" si="67"/>
        <v>4329.695117859999</v>
      </c>
      <c r="AE238" s="5">
        <f t="shared" si="67"/>
        <v>29571.050000000003</v>
      </c>
      <c r="AH238" s="5">
        <f>AG238*0.2447529*(23/24)</f>
        <v>0</v>
      </c>
      <c r="AK238" s="5">
        <f>AJ238*0.2447529*(23/24)</f>
        <v>0</v>
      </c>
      <c r="AN238" s="5">
        <f>(AP238/0.2447529)*24/23</f>
        <v>18459.2</v>
      </c>
      <c r="AO238" s="5">
        <f t="shared" si="68"/>
        <v>18459.2</v>
      </c>
      <c r="AP238" s="5">
        <f t="shared" si="68"/>
        <v>4329.695117859999</v>
      </c>
      <c r="AQ238" s="5">
        <v>29571.05</v>
      </c>
      <c r="AS238" s="5">
        <f>Z238+AC238+AI238+AL238</f>
        <v>29571.050000000003</v>
      </c>
      <c r="AU238" s="5">
        <f>K238+AE238</f>
        <v>52988.93000000001</v>
      </c>
      <c r="AV238" s="1">
        <f>K238/AU238</f>
        <v>0.44193909935528036</v>
      </c>
      <c r="AW238" s="1">
        <f>AE238/AU238</f>
        <v>0.5580609006447196</v>
      </c>
      <c r="AY238" s="5">
        <f>V238+AQ238</f>
        <v>52988.93</v>
      </c>
      <c r="AZ238" s="1">
        <f>V238/AY238</f>
        <v>0.4419390993552805</v>
      </c>
      <c r="BA238" s="1">
        <f>AQ238/AY238</f>
        <v>0.5580609006447196</v>
      </c>
    </row>
    <row r="239" spans="1:53" ht="12.75">
      <c r="A239" s="4">
        <v>1478</v>
      </c>
      <c r="B239" s="3">
        <v>12</v>
      </c>
      <c r="C239" s="3">
        <f>B239/12</f>
        <v>1</v>
      </c>
      <c r="D239" s="5">
        <v>632.67</v>
      </c>
      <c r="E239" s="5">
        <f>D239*0.2447529</f>
        <v>154.84781724299998</v>
      </c>
      <c r="F239" s="5">
        <v>12537.46</v>
      </c>
      <c r="G239" s="5">
        <v>566.48</v>
      </c>
      <c r="H239" s="5">
        <f>G239*0.2447529</f>
        <v>138.647622792</v>
      </c>
      <c r="I239" s="5">
        <v>11591.9</v>
      </c>
      <c r="J239" s="5">
        <f t="shared" si="66"/>
        <v>293.495440035</v>
      </c>
      <c r="K239" s="5">
        <f t="shared" si="66"/>
        <v>24129.36</v>
      </c>
      <c r="N239" s="5">
        <f>M239*0.2447529</f>
        <v>0</v>
      </c>
      <c r="Q239" s="5">
        <f>P239*0.2447529</f>
        <v>0</v>
      </c>
      <c r="T239" s="5">
        <f>D239+G239+M239+P239</f>
        <v>1199.15</v>
      </c>
      <c r="U239" s="5">
        <f>T239*0.2447529</f>
        <v>293.495440035</v>
      </c>
      <c r="V239" s="5">
        <v>24129.36</v>
      </c>
      <c r="X239" s="5">
        <v>20475.8</v>
      </c>
      <c r="Y239" s="5">
        <f>X239*0.2447529*(23/24)</f>
        <v>4802.6984535775</v>
      </c>
      <c r="Z239" s="5">
        <v>33600.6</v>
      </c>
      <c r="AA239" s="5">
        <v>26377.5</v>
      </c>
      <c r="AB239" s="5">
        <f>AA239*0.2447529*(23/24)</f>
        <v>6186.97088559375</v>
      </c>
      <c r="AC239" s="5">
        <v>46577.254</v>
      </c>
      <c r="AD239" s="5">
        <f t="shared" si="67"/>
        <v>10989.66933917125</v>
      </c>
      <c r="AE239" s="5">
        <f t="shared" si="67"/>
        <v>80177.85399999999</v>
      </c>
      <c r="AH239" s="5">
        <f>AG239*0.2447529*(23/24)</f>
        <v>0</v>
      </c>
      <c r="AK239" s="5">
        <f>AJ239*0.2447529*(23/24)</f>
        <v>0</v>
      </c>
      <c r="AN239" s="5">
        <f>(AP239/0.2447529)*24/23</f>
        <v>46853.3</v>
      </c>
      <c r="AO239" s="5">
        <f t="shared" si="68"/>
        <v>46853.3</v>
      </c>
      <c r="AP239" s="5">
        <f t="shared" si="68"/>
        <v>10989.66933917125</v>
      </c>
      <c r="AQ239" s="5">
        <v>80177.84</v>
      </c>
      <c r="AS239" s="5">
        <f>Z239+AC239+AI239+AL239</f>
        <v>80177.85399999999</v>
      </c>
      <c r="AU239" s="5">
        <f>K239+AE239</f>
        <v>104307.21399999999</v>
      </c>
      <c r="AV239" s="1">
        <f>K239/AU239</f>
        <v>0.23132973333944096</v>
      </c>
      <c r="AW239" s="1">
        <f>AE239/AU239</f>
        <v>0.768670266660559</v>
      </c>
      <c r="AY239" s="5">
        <f>V239+AQ239</f>
        <v>104307.2</v>
      </c>
      <c r="AZ239" s="1">
        <f>V239/AY239</f>
        <v>0.23132976438826852</v>
      </c>
      <c r="BA239" s="1">
        <f>AQ239/AY239</f>
        <v>0.7686702356117315</v>
      </c>
    </row>
    <row r="240" spans="1:53" ht="12.75">
      <c r="A240" s="4">
        <v>1479</v>
      </c>
      <c r="B240" s="3">
        <v>12</v>
      </c>
      <c r="C240" s="3">
        <f>B240/12</f>
        <v>1</v>
      </c>
      <c r="D240" s="5">
        <v>463.89</v>
      </c>
      <c r="E240" s="5">
        <f>D240*0.2447529</f>
        <v>113.538422781</v>
      </c>
      <c r="F240" s="5">
        <v>9492.67</v>
      </c>
      <c r="G240" s="5">
        <v>379.54</v>
      </c>
      <c r="H240" s="5">
        <f>G240*0.2447529</f>
        <v>92.893515666</v>
      </c>
      <c r="I240" s="5">
        <v>7766.66</v>
      </c>
      <c r="J240" s="5">
        <f t="shared" si="66"/>
        <v>206.431938447</v>
      </c>
      <c r="K240" s="5">
        <f t="shared" si="66"/>
        <v>17259.33</v>
      </c>
      <c r="N240" s="5">
        <f>M240*0.2447529</f>
        <v>0</v>
      </c>
      <c r="Q240" s="5">
        <f>P240*0.2447529</f>
        <v>0</v>
      </c>
      <c r="T240" s="5">
        <f>D240+G240+M240+P240</f>
        <v>843.4300000000001</v>
      </c>
      <c r="U240" s="5">
        <f>T240*0.2447529</f>
        <v>206.43193844700002</v>
      </c>
      <c r="V240" s="5">
        <v>17259.33</v>
      </c>
      <c r="X240" s="5">
        <v>23062</v>
      </c>
      <c r="Y240" s="5">
        <f>X240*0.2447529*(23/24)</f>
        <v>5409.304238975</v>
      </c>
      <c r="Z240" s="5">
        <v>38418.78</v>
      </c>
      <c r="AA240" s="5">
        <v>24270.6</v>
      </c>
      <c r="AB240" s="5">
        <f>AA240*0.2447529*(23/24)</f>
        <v>5692.7872457925</v>
      </c>
      <c r="AC240" s="5">
        <v>43687.11</v>
      </c>
      <c r="AD240" s="5">
        <f t="shared" si="67"/>
        <v>11102.0914847675</v>
      </c>
      <c r="AE240" s="5">
        <f t="shared" si="67"/>
        <v>82105.89</v>
      </c>
      <c r="AH240" s="5">
        <f>AG240*0.2447529*(23/24)</f>
        <v>0</v>
      </c>
      <c r="AK240" s="5">
        <f>AJ240*0.2447529*(23/24)</f>
        <v>0</v>
      </c>
      <c r="AN240" s="5">
        <f>(AP240/0.2447529)*24/23</f>
        <v>47332.6</v>
      </c>
      <c r="AO240" s="5">
        <f t="shared" si="68"/>
        <v>47332.6</v>
      </c>
      <c r="AP240" s="5">
        <f t="shared" si="68"/>
        <v>11102.0914847675</v>
      </c>
      <c r="AQ240" s="5">
        <v>82105.89</v>
      </c>
      <c r="AS240" s="5">
        <f>Z240+AC240+AI240+AL240</f>
        <v>82105.89</v>
      </c>
      <c r="AU240" s="5">
        <f>K240+AE240</f>
        <v>99365.22</v>
      </c>
      <c r="AV240" s="1">
        <f>K240/AU240</f>
        <v>0.1736958867499111</v>
      </c>
      <c r="AW240" s="1">
        <f>AE240/AU240</f>
        <v>0.8263041132500889</v>
      </c>
      <c r="AY240" s="5">
        <f>V240+AQ240</f>
        <v>99365.22</v>
      </c>
      <c r="AZ240" s="1">
        <f>V240/AY240</f>
        <v>0.1736958867499111</v>
      </c>
      <c r="BA240" s="1">
        <f>AQ240/AY240</f>
        <v>0.8263041132500889</v>
      </c>
    </row>
    <row r="241" spans="1:53" ht="12.75">
      <c r="A241" s="4">
        <v>1480</v>
      </c>
      <c r="B241" s="3">
        <v>12</v>
      </c>
      <c r="C241" s="3">
        <f>B241/12</f>
        <v>1</v>
      </c>
      <c r="D241" s="5">
        <v>112.23</v>
      </c>
      <c r="E241" s="5">
        <f>D241*0.2447529</f>
        <v>27.468617967</v>
      </c>
      <c r="F241" s="5">
        <v>2296.49</v>
      </c>
      <c r="G241" s="5">
        <v>121.22</v>
      </c>
      <c r="H241" s="5">
        <f>G241*0.2447529</f>
        <v>29.668946538</v>
      </c>
      <c r="I241" s="5">
        <v>2480.47</v>
      </c>
      <c r="J241" s="5">
        <f t="shared" si="66"/>
        <v>57.137564505</v>
      </c>
      <c r="K241" s="5">
        <f t="shared" si="66"/>
        <v>4776.959999999999</v>
      </c>
      <c r="N241" s="5">
        <f>M241*0.2447529</f>
        <v>0</v>
      </c>
      <c r="Q241" s="5">
        <f>P241*0.2447529</f>
        <v>0</v>
      </c>
      <c r="T241" s="5">
        <f>D241+G241+M241+P241</f>
        <v>233.45</v>
      </c>
      <c r="U241" s="5">
        <f>T241*0.2447529</f>
        <v>57.13756450499999</v>
      </c>
      <c r="V241" s="5">
        <v>4776.96</v>
      </c>
      <c r="X241" s="5">
        <v>21958.6</v>
      </c>
      <c r="Y241" s="5">
        <f>X241*0.2447529*(23/24)</f>
        <v>5150.496403692499</v>
      </c>
      <c r="Z241" s="5">
        <v>37980.45</v>
      </c>
      <c r="AA241" s="5">
        <v>24654.1</v>
      </c>
      <c r="AB241" s="5">
        <f>AA241*0.2447529*(23/24)</f>
        <v>5782.73903556125</v>
      </c>
      <c r="AC241" s="5">
        <v>44424.59</v>
      </c>
      <c r="AD241" s="5">
        <f t="shared" si="67"/>
        <v>10933.235439253749</v>
      </c>
      <c r="AE241" s="5">
        <f t="shared" si="67"/>
        <v>82405.04</v>
      </c>
      <c r="AH241" s="5">
        <f>AG241*0.2447529*(23/24)</f>
        <v>0</v>
      </c>
      <c r="AK241" s="5">
        <f>AJ241*0.2447529*(23/24)</f>
        <v>0</v>
      </c>
      <c r="AN241" s="5">
        <f>(AP241/0.2447529)*24/23</f>
        <v>46612.700000000004</v>
      </c>
      <c r="AO241" s="5">
        <f t="shared" si="68"/>
        <v>46612.7</v>
      </c>
      <c r="AP241" s="5">
        <f t="shared" si="68"/>
        <v>10933.235439253749</v>
      </c>
      <c r="AQ241" s="5">
        <v>82405.04</v>
      </c>
      <c r="AS241" s="5">
        <f>Z241+AC241+AI241+AL241</f>
        <v>82405.04</v>
      </c>
      <c r="AU241" s="5">
        <f>K241+AE241</f>
        <v>87182</v>
      </c>
      <c r="AV241" s="1">
        <f>K241/AU241</f>
        <v>0.05479296184992314</v>
      </c>
      <c r="AW241" s="1">
        <f>AE241/AU241</f>
        <v>0.9452070381500768</v>
      </c>
      <c r="AY241" s="5">
        <f>V241+AQ241</f>
        <v>87182</v>
      </c>
      <c r="AZ241" s="1">
        <f>V241/AY241</f>
        <v>0.05479296184992315</v>
      </c>
      <c r="BA241" s="1">
        <f>AQ241/AY241</f>
        <v>0.9452070381500768</v>
      </c>
    </row>
    <row r="242" ht="12.75">
      <c r="B242" s="3"/>
    </row>
    <row r="243" spans="1:53" ht="12.75">
      <c r="A243" s="4" t="s">
        <v>34</v>
      </c>
      <c r="B243" s="8">
        <f>SUM(B237:B242)</f>
        <v>60</v>
      </c>
      <c r="C243" s="3">
        <f>B243/12</f>
        <v>5</v>
      </c>
      <c r="D243" s="5">
        <f>SUM(D237:D242)/C243</f>
        <v>762.392</v>
      </c>
      <c r="E243" s="5">
        <f>SUM(E237:E242)/C243</f>
        <v>186.5976529368</v>
      </c>
      <c r="F243" s="5">
        <f>SUM(F237:F242)/C243</f>
        <v>14335.372000000003</v>
      </c>
      <c r="G243" s="5">
        <f>SUM(G237:G242)/C243</f>
        <v>790.4019999999998</v>
      </c>
      <c r="H243" s="5">
        <f>SUM(H237:H242)/C243</f>
        <v>193.45318166579997</v>
      </c>
      <c r="I243" s="5">
        <f>SUM(I237:I242)/C243</f>
        <v>14873.126</v>
      </c>
      <c r="J243" s="5">
        <f>SUM(J237:J242)/C243</f>
        <v>380.05083460259993</v>
      </c>
      <c r="K243" s="5">
        <f>SUM(K237:K242)/C243</f>
        <v>29208.498</v>
      </c>
      <c r="M243" s="5">
        <f>SUM(M237:M242)/C243</f>
        <v>0</v>
      </c>
      <c r="N243" s="5">
        <f>SUM(N237:N242)/C243</f>
        <v>0</v>
      </c>
      <c r="O243" s="5">
        <f>SUM(O237:O242)/C243</f>
        <v>0</v>
      </c>
      <c r="P243" s="5">
        <f>SUM(P237:P242)/C243</f>
        <v>0</v>
      </c>
      <c r="Q243" s="5">
        <f>SUM(Q237:Q242)/C243</f>
        <v>0</v>
      </c>
      <c r="R243" s="5">
        <f>SUM(R237:R242)/C243</f>
        <v>0</v>
      </c>
      <c r="T243" s="5">
        <f>U243/0.2447529</f>
        <v>1552.794</v>
      </c>
      <c r="U243" s="5">
        <f>SUM(U237:U242)/C243</f>
        <v>380.0508346026</v>
      </c>
      <c r="V243" s="5">
        <f>SUM(V237:V242)/C243</f>
        <v>29208.498000000003</v>
      </c>
      <c r="X243" s="5">
        <f>SUM(X237:X242)/C243</f>
        <v>17388.34</v>
      </c>
      <c r="Y243" s="5">
        <f>SUM(Y237:Y242)/C243</f>
        <v>4078.51969780325</v>
      </c>
      <c r="Z243" s="5">
        <f>SUM(Z237:Z242)/C243</f>
        <v>28866.25</v>
      </c>
      <c r="AA243" s="5">
        <f>SUM(AA237:AA242)/C243</f>
        <v>22438.140000000003</v>
      </c>
      <c r="AB243" s="5">
        <f>SUM(AB237:AB242)/C243</f>
        <v>5262.97484245575</v>
      </c>
      <c r="AC243" s="5">
        <f>SUM(AC237:AC242)/C243</f>
        <v>38770.000799999994</v>
      </c>
      <c r="AD243" s="5">
        <f>Y243+AB243</f>
        <v>9341.494540259</v>
      </c>
      <c r="AE243" s="5">
        <f>SUM(AE237:AE242)/C243</f>
        <v>67636.2508</v>
      </c>
      <c r="AG243" s="5">
        <f>SUM(AG237:AG242)/C243</f>
        <v>0</v>
      </c>
      <c r="AH243" s="5">
        <f>SUM(AH237:AH242)/C243</f>
        <v>0</v>
      </c>
      <c r="AI243" s="5">
        <f>SUM(AI237:AI242)/C243</f>
        <v>0</v>
      </c>
      <c r="AJ243" s="5">
        <v>0</v>
      </c>
      <c r="AK243" s="5">
        <f>SUM(AK237:AK242)/C243</f>
        <v>0</v>
      </c>
      <c r="AL243" s="5">
        <v>0</v>
      </c>
      <c r="AN243" s="5">
        <f>(AP243/0.2447529)*24/23</f>
        <v>39826.48</v>
      </c>
      <c r="AO243" s="5">
        <f>X243+AA243+AG243+AJ243</f>
        <v>39826.48</v>
      </c>
      <c r="AP243" s="5">
        <f>Y243+AB243+AH243+AK243</f>
        <v>9341.494540259</v>
      </c>
      <c r="AQ243" s="5">
        <f>SUM(AQ237:AQ242)/C243</f>
        <v>67636.24799999999</v>
      </c>
      <c r="AS243" s="5">
        <f>SUM(AS237:AS242)/C243</f>
        <v>67636.2508</v>
      </c>
      <c r="AU243" s="5">
        <f>SUM(AU237:AU242)/C243</f>
        <v>96844.74879999999</v>
      </c>
      <c r="AV243" s="1">
        <f>K243/AU243</f>
        <v>0.3016012572898532</v>
      </c>
      <c r="AW243" s="1">
        <f>AE243/AU243</f>
        <v>0.6983987427101469</v>
      </c>
      <c r="AY243" s="5">
        <f>SUM(AY237:AY242)/C243</f>
        <v>96844.746</v>
      </c>
      <c r="AZ243" s="1">
        <f>V243/AY243</f>
        <v>0.3016012660098257</v>
      </c>
      <c r="BA243" s="1">
        <f>AQ243/AY243</f>
        <v>0.6983987339901743</v>
      </c>
    </row>
    <row r="244" ht="12.75">
      <c r="B244" s="3"/>
    </row>
    <row r="245" spans="1:53" ht="12.75">
      <c r="A245" s="4">
        <v>1481</v>
      </c>
      <c r="B245" s="3">
        <v>12</v>
      </c>
      <c r="C245" s="3">
        <f>B245/12</f>
        <v>1</v>
      </c>
      <c r="D245" s="5">
        <v>7.96</v>
      </c>
      <c r="E245" s="5">
        <f>D245*0.2447529</f>
        <v>1.948233084</v>
      </c>
      <c r="F245" s="5">
        <v>162.84</v>
      </c>
      <c r="G245" s="5">
        <v>116</v>
      </c>
      <c r="H245" s="5">
        <f>G245*0.2447529</f>
        <v>28.3913364</v>
      </c>
      <c r="I245" s="5">
        <v>2373.8</v>
      </c>
      <c r="J245" s="5">
        <f aca="true" t="shared" si="69" ref="J245:K249">E245+H245</f>
        <v>30.339569484000002</v>
      </c>
      <c r="K245" s="5">
        <f t="shared" si="69"/>
        <v>2536.6400000000003</v>
      </c>
      <c r="M245" s="5">
        <v>7.21</v>
      </c>
      <c r="N245" s="5">
        <f>M245*0.2447529</f>
        <v>1.764668409</v>
      </c>
      <c r="O245" s="5">
        <v>147.52</v>
      </c>
      <c r="Q245" s="5">
        <f>P245*0.2447529</f>
        <v>0</v>
      </c>
      <c r="T245" s="5">
        <f>D245+G245+M245+P245</f>
        <v>131.17</v>
      </c>
      <c r="U245" s="5">
        <f>T245*0.2447529</f>
        <v>32.104237893</v>
      </c>
      <c r="V245" s="5">
        <v>2684.16</v>
      </c>
      <c r="X245" s="5">
        <v>6766.3</v>
      </c>
      <c r="Y245" s="5">
        <f>X245*0.2447529*(23/24)</f>
        <v>1587.0685661337502</v>
      </c>
      <c r="Z245" s="5">
        <v>11093.58</v>
      </c>
      <c r="AA245" s="5">
        <v>17571.1</v>
      </c>
      <c r="AB245" s="5">
        <f>AA245*0.2447529*(23/24)</f>
        <v>4121.38694447375</v>
      </c>
      <c r="AC245" s="5">
        <v>31732.18</v>
      </c>
      <c r="AD245" s="5">
        <f aca="true" t="shared" si="70" ref="AD245:AE249">Y245+AB245</f>
        <v>5708.4555106075</v>
      </c>
      <c r="AE245" s="5">
        <f t="shared" si="70"/>
        <v>42825.76</v>
      </c>
      <c r="AG245" s="5">
        <v>624.3</v>
      </c>
      <c r="AH245" s="5">
        <f>AG245*0.2447529*(23/24)</f>
        <v>146.43260065875</v>
      </c>
      <c r="AI245" s="5">
        <v>1026.06</v>
      </c>
      <c r="AK245" s="5">
        <f>AJ245*0.2447529*(23/24)</f>
        <v>0</v>
      </c>
      <c r="AN245" s="5">
        <f>(AP245/0.2447529)*24/23</f>
        <v>24961.700000000004</v>
      </c>
      <c r="AO245" s="5">
        <f aca="true" t="shared" si="71" ref="AO245:AP249">X245+AA245+AG245+AJ245</f>
        <v>24961.699999999997</v>
      </c>
      <c r="AP245" s="5">
        <f t="shared" si="71"/>
        <v>5854.88811126625</v>
      </c>
      <c r="AQ245" s="5">
        <v>43851.82</v>
      </c>
      <c r="AS245" s="5">
        <f>Z245+AC245+AI245+AL245</f>
        <v>43851.82</v>
      </c>
      <c r="AU245" s="5">
        <f>K245+AE245</f>
        <v>45362.4</v>
      </c>
      <c r="AV245" s="1">
        <f>K245/AU245</f>
        <v>0.05591943988854206</v>
      </c>
      <c r="AW245" s="1">
        <f>AE245/AU245</f>
        <v>0.9440805601114579</v>
      </c>
      <c r="AY245" s="5">
        <f>V245+AQ245</f>
        <v>46535.979999999996</v>
      </c>
      <c r="AZ245" s="1">
        <f>V245/AY245</f>
        <v>0.05767924087985254</v>
      </c>
      <c r="BA245" s="1">
        <f>AQ245/AY245</f>
        <v>0.9423207591201476</v>
      </c>
    </row>
    <row r="246" spans="1:53" ht="12.75">
      <c r="A246" s="4">
        <v>1482</v>
      </c>
      <c r="B246" s="3">
        <v>12</v>
      </c>
      <c r="C246" s="3">
        <f>B246/12</f>
        <v>1</v>
      </c>
      <c r="D246" s="5">
        <v>80.23</v>
      </c>
      <c r="E246" s="5">
        <f>D246*0.2447529</f>
        <v>19.636525167000002</v>
      </c>
      <c r="F246" s="5">
        <v>1818.58</v>
      </c>
      <c r="G246" s="5">
        <v>125.05</v>
      </c>
      <c r="H246" s="5">
        <f>G246*0.2447529</f>
        <v>30.606350145</v>
      </c>
      <c r="I246" s="5">
        <v>2558.93</v>
      </c>
      <c r="J246" s="5">
        <f t="shared" si="69"/>
        <v>50.242875312</v>
      </c>
      <c r="K246" s="5">
        <f t="shared" si="69"/>
        <v>4377.51</v>
      </c>
      <c r="M246" s="5">
        <v>74.57</v>
      </c>
      <c r="N246" s="5">
        <f>M246*0.2447529</f>
        <v>18.251223752999998</v>
      </c>
      <c r="O246" s="5">
        <v>1526.02</v>
      </c>
      <c r="Q246" s="5">
        <f>P246*0.2447529</f>
        <v>0</v>
      </c>
      <c r="T246" s="5">
        <f>D246+G246+M246+P246</f>
        <v>279.85</v>
      </c>
      <c r="U246" s="5">
        <f>T246*0.2447529</f>
        <v>68.494099065</v>
      </c>
      <c r="V246" s="5">
        <v>5903.53</v>
      </c>
      <c r="X246" s="5">
        <v>7076.2</v>
      </c>
      <c r="Y246" s="5">
        <f>X246*0.2447529*(23/24)</f>
        <v>1659.7571180225</v>
      </c>
      <c r="Z246" s="5">
        <v>13375.76</v>
      </c>
      <c r="AA246" s="5">
        <v>11728.1</v>
      </c>
      <c r="AB246" s="5">
        <f>AA246*0.2447529*(23/24)</f>
        <v>2750.88288288625</v>
      </c>
      <c r="AC246" s="5">
        <v>21200.21</v>
      </c>
      <c r="AD246" s="5">
        <f t="shared" si="70"/>
        <v>4410.64000090875</v>
      </c>
      <c r="AE246" s="5">
        <f t="shared" si="70"/>
        <v>34575.97</v>
      </c>
      <c r="AG246" s="5">
        <v>6458.6</v>
      </c>
      <c r="AH246" s="5">
        <f>AG246*0.2447529*(23/24)</f>
        <v>1514.8960349425001</v>
      </c>
      <c r="AI246" s="5">
        <v>10614.41</v>
      </c>
      <c r="AK246" s="5">
        <f>AJ246*0.2447529*(23/24)</f>
        <v>0</v>
      </c>
      <c r="AN246" s="5">
        <f>(AP246/0.2447529)*24/23</f>
        <v>25262.899999999998</v>
      </c>
      <c r="AO246" s="5">
        <f t="shared" si="71"/>
        <v>25262.9</v>
      </c>
      <c r="AP246" s="5">
        <f t="shared" si="71"/>
        <v>5925.53603585125</v>
      </c>
      <c r="AQ246" s="5">
        <v>45190.38</v>
      </c>
      <c r="AS246" s="5">
        <f>Z246+AC246+AI246+AL246</f>
        <v>45190.380000000005</v>
      </c>
      <c r="AU246" s="5">
        <f>K246+AE246</f>
        <v>38953.48</v>
      </c>
      <c r="AV246" s="1">
        <f>K246/AU246</f>
        <v>0.11237789280957695</v>
      </c>
      <c r="AW246" s="1">
        <f>AE246/AU246</f>
        <v>0.887622107190423</v>
      </c>
      <c r="AY246" s="5">
        <f>V246+AQ246</f>
        <v>51093.909999999996</v>
      </c>
      <c r="AZ246" s="1">
        <f>V246/AY246</f>
        <v>0.1155427329793316</v>
      </c>
      <c r="BA246" s="1">
        <f>AQ246/AY246</f>
        <v>0.8844572670206684</v>
      </c>
    </row>
    <row r="247" spans="1:53" ht="12.75">
      <c r="A247" s="4">
        <v>1483</v>
      </c>
      <c r="B247" s="3">
        <v>12</v>
      </c>
      <c r="C247" s="3">
        <f>B247/12</f>
        <v>1</v>
      </c>
      <c r="D247" s="5">
        <v>272.83</v>
      </c>
      <c r="E247" s="5">
        <f>D247*0.2447529</f>
        <v>66.775933707</v>
      </c>
      <c r="F247" s="5">
        <v>6203.34</v>
      </c>
      <c r="G247" s="5">
        <v>100.311</v>
      </c>
      <c r="H247" s="5">
        <f>G247*0.2447529</f>
        <v>24.551408151900002</v>
      </c>
      <c r="I247" s="5">
        <v>2280.76</v>
      </c>
      <c r="J247" s="5">
        <f t="shared" si="69"/>
        <v>91.3273418589</v>
      </c>
      <c r="K247" s="5">
        <f t="shared" si="69"/>
        <v>8484.1</v>
      </c>
      <c r="M247" s="5">
        <v>30.77</v>
      </c>
      <c r="N247" s="5">
        <f>M247*0.2447529</f>
        <v>7.531046733</v>
      </c>
      <c r="O247" s="5">
        <v>633.03</v>
      </c>
      <c r="Q247" s="5">
        <f>P247*0.2447529</f>
        <v>0</v>
      </c>
      <c r="T247" s="5">
        <f>D247+G247+M247+P247</f>
        <v>403.91099999999994</v>
      </c>
      <c r="U247" s="5">
        <f>T247*0.2447529</f>
        <v>98.85838859189998</v>
      </c>
      <c r="V247" s="5">
        <v>9117.13</v>
      </c>
      <c r="X247" s="5">
        <v>15459.7</v>
      </c>
      <c r="Y247" s="5">
        <f>X247*0.2447529*(23/24)</f>
        <v>3626.14780779125</v>
      </c>
      <c r="Z247" s="5">
        <v>31663.06</v>
      </c>
      <c r="AA247" s="5">
        <v>7173.1</v>
      </c>
      <c r="AB247" s="5">
        <f>AA247*0.2447529*(23/24)</f>
        <v>1682.48548419875</v>
      </c>
      <c r="AC247" s="5">
        <v>14386.89</v>
      </c>
      <c r="AD247" s="5">
        <f t="shared" si="70"/>
        <v>5308.6332919900005</v>
      </c>
      <c r="AE247" s="5">
        <f t="shared" si="70"/>
        <v>46049.95</v>
      </c>
      <c r="AG247" s="5">
        <v>4244.6</v>
      </c>
      <c r="AH247" s="5">
        <f>AG247*0.2447529*(23/24)</f>
        <v>995.5915693675001</v>
      </c>
      <c r="AI247" s="5">
        <v>7704.21</v>
      </c>
      <c r="AK247" s="5">
        <f>AJ247*0.2447529*(23/24)</f>
        <v>0</v>
      </c>
      <c r="AN247" s="5">
        <f>(AP247/0.2447529)*24/23</f>
        <v>26877.40000000001</v>
      </c>
      <c r="AO247" s="5">
        <f t="shared" si="71"/>
        <v>26877.4</v>
      </c>
      <c r="AP247" s="5">
        <f t="shared" si="71"/>
        <v>6304.224861357501</v>
      </c>
      <c r="AQ247" s="5">
        <v>53754.16</v>
      </c>
      <c r="AS247" s="5">
        <f>Z247+AC247+AI247+AL247</f>
        <v>53754.159999999996</v>
      </c>
      <c r="AU247" s="5">
        <f>K247+AE247</f>
        <v>54534.049999999996</v>
      </c>
      <c r="AV247" s="1">
        <f>K247/AU247</f>
        <v>0.1555743613393834</v>
      </c>
      <c r="AW247" s="1">
        <f>AE247/AU247</f>
        <v>0.8444256386606166</v>
      </c>
      <c r="AY247" s="5">
        <f>V247+AQ247</f>
        <v>62871.29</v>
      </c>
      <c r="AZ247" s="1">
        <f>V247/AY247</f>
        <v>0.14501261227501455</v>
      </c>
      <c r="BA247" s="1">
        <f>AQ247/AY247</f>
        <v>0.8549873877249855</v>
      </c>
    </row>
    <row r="248" spans="1:53" ht="12.75">
      <c r="A248" s="4">
        <v>1484</v>
      </c>
      <c r="B248" s="3">
        <v>12</v>
      </c>
      <c r="C248" s="3">
        <f>B248/12</f>
        <v>1</v>
      </c>
      <c r="D248" s="5">
        <v>153.56</v>
      </c>
      <c r="E248" s="5">
        <f>D248*0.2447529</f>
        <v>37.584255324</v>
      </c>
      <c r="F248" s="5">
        <v>3400.11</v>
      </c>
      <c r="G248" s="5">
        <v>129.573</v>
      </c>
      <c r="H248" s="5">
        <f>G248*0.2447529</f>
        <v>31.7133675117</v>
      </c>
      <c r="I248" s="5">
        <v>2946.08</v>
      </c>
      <c r="J248" s="5">
        <f t="shared" si="69"/>
        <v>69.2976228357</v>
      </c>
      <c r="K248" s="5">
        <f t="shared" si="69"/>
        <v>6346.1900000000005</v>
      </c>
      <c r="M248" s="5">
        <v>2.83</v>
      </c>
      <c r="N248" s="5">
        <f>M248*0.2447529</f>
        <v>0.692650707</v>
      </c>
      <c r="O248" s="5">
        <v>64.37</v>
      </c>
      <c r="Q248" s="5">
        <f>P248*0.2447529</f>
        <v>0</v>
      </c>
      <c r="T248" s="5">
        <f>D248+G248+M248+P248</f>
        <v>285.963</v>
      </c>
      <c r="U248" s="5">
        <f>T248*0.2447529</f>
        <v>69.99027354270001</v>
      </c>
      <c r="V248" s="5">
        <v>6410.56</v>
      </c>
      <c r="X248" s="5">
        <v>9572.3</v>
      </c>
      <c r="Y248" s="5">
        <f>X248*0.2447529*(23/24)</f>
        <v>2245.22951030875</v>
      </c>
      <c r="Z248" s="5">
        <v>19684.8</v>
      </c>
      <c r="AA248" s="5">
        <v>8293.4</v>
      </c>
      <c r="AB248" s="5">
        <f>AA248*0.2447529*(23/24)</f>
        <v>1945.2572966575</v>
      </c>
      <c r="AC248" s="5">
        <v>16826.54</v>
      </c>
      <c r="AD248" s="5">
        <f t="shared" si="70"/>
        <v>4190.48680696625</v>
      </c>
      <c r="AE248" s="5">
        <f t="shared" si="70"/>
        <v>36511.34</v>
      </c>
      <c r="AG248" s="5">
        <v>3230.7</v>
      </c>
      <c r="AH248" s="5">
        <f>AG248*0.2447529*(23/24)</f>
        <v>757.77639427875</v>
      </c>
      <c r="AI248" s="5">
        <v>6686.09</v>
      </c>
      <c r="AK248" s="5">
        <f>AJ248*0.2447529*(23/24)</f>
        <v>0</v>
      </c>
      <c r="AN248" s="5">
        <f>(AP248/0.2447529)*24/23</f>
        <v>21096.399999999998</v>
      </c>
      <c r="AO248" s="5">
        <f t="shared" si="71"/>
        <v>21096.399999999998</v>
      </c>
      <c r="AP248" s="5">
        <f t="shared" si="71"/>
        <v>4948.263201244999</v>
      </c>
      <c r="AQ248" s="5">
        <v>43197.43</v>
      </c>
      <c r="AS248" s="5">
        <f>Z248+AC248+AI248+AL248</f>
        <v>43197.42999999999</v>
      </c>
      <c r="AU248" s="5">
        <f>K248+AE248</f>
        <v>42857.53</v>
      </c>
      <c r="AV248" s="1">
        <f>K248/AU248</f>
        <v>0.14807642904292434</v>
      </c>
      <c r="AW248" s="1">
        <f>AE248/AU248</f>
        <v>0.8519235709570756</v>
      </c>
      <c r="AY248" s="5">
        <f>V248+AQ248</f>
        <v>49607.99</v>
      </c>
      <c r="AZ248" s="1">
        <f>V248/AY248</f>
        <v>0.12922434470737476</v>
      </c>
      <c r="BA248" s="1">
        <f>AQ248/AY248</f>
        <v>0.8707756552926252</v>
      </c>
    </row>
    <row r="249" spans="1:53" ht="12.75">
      <c r="A249" s="4">
        <v>1485</v>
      </c>
      <c r="B249" s="3">
        <v>12</v>
      </c>
      <c r="C249" s="3">
        <f>B249/12</f>
        <v>1</v>
      </c>
      <c r="D249" s="5">
        <v>42.21</v>
      </c>
      <c r="E249" s="5">
        <f>D249*0.2447529</f>
        <v>10.331019909</v>
      </c>
      <c r="F249" s="5">
        <v>767.86</v>
      </c>
      <c r="G249" s="5">
        <v>51.29</v>
      </c>
      <c r="H249" s="5">
        <f>G249*0.2447529</f>
        <v>12.553376240999999</v>
      </c>
      <c r="I249" s="5">
        <v>1166.16</v>
      </c>
      <c r="J249" s="5">
        <f t="shared" si="69"/>
        <v>22.88439615</v>
      </c>
      <c r="K249" s="5">
        <f t="shared" si="69"/>
        <v>1934.02</v>
      </c>
      <c r="M249" s="5">
        <v>1.43</v>
      </c>
      <c r="N249" s="5">
        <f>M249*0.2447529</f>
        <v>0.349996647</v>
      </c>
      <c r="O249" s="5">
        <v>32.56</v>
      </c>
      <c r="Q249" s="5">
        <f>P249*0.2447529</f>
        <v>0</v>
      </c>
      <c r="T249" s="5">
        <f>D249+G249+M249+P249</f>
        <v>94.93</v>
      </c>
      <c r="U249" s="5">
        <f>T249*0.2447529</f>
        <v>23.234392797</v>
      </c>
      <c r="V249" s="5">
        <v>1966.58</v>
      </c>
      <c r="X249" s="5">
        <v>3706.5</v>
      </c>
      <c r="Y249" s="5">
        <f>X249*0.2447529*(23/24)</f>
        <v>869.37759785625</v>
      </c>
      <c r="Z249" s="5">
        <v>7528.63</v>
      </c>
      <c r="AA249" s="5">
        <v>31548</v>
      </c>
      <c r="AB249" s="5">
        <f>AA249*0.2447529*(23/24)</f>
        <v>7399.73680215</v>
      </c>
      <c r="AC249" s="5">
        <v>74641.74</v>
      </c>
      <c r="AD249" s="5">
        <f t="shared" si="70"/>
        <v>8269.11440000625</v>
      </c>
      <c r="AE249" s="5">
        <f t="shared" si="70"/>
        <v>82170.37000000001</v>
      </c>
      <c r="AG249" s="5">
        <v>5838.7</v>
      </c>
      <c r="AH249" s="5">
        <f>AG249*0.2447529*(23/24)</f>
        <v>1369.49547567875</v>
      </c>
      <c r="AI249" s="5">
        <v>13521.76</v>
      </c>
      <c r="AK249" s="5">
        <f>AJ249*0.2447529*(23/24)</f>
        <v>0</v>
      </c>
      <c r="AN249" s="5">
        <f>(AP249/0.2447529)*24/23</f>
        <v>41093.200000000004</v>
      </c>
      <c r="AO249" s="5">
        <f t="shared" si="71"/>
        <v>41093.2</v>
      </c>
      <c r="AP249" s="5">
        <f t="shared" si="71"/>
        <v>9638.609875685</v>
      </c>
      <c r="AQ249" s="5">
        <v>95692.1</v>
      </c>
      <c r="AS249" s="5">
        <f>Z249+AC249+AI249+AL249</f>
        <v>95692.13</v>
      </c>
      <c r="AU249" s="5">
        <f>K249+AE249</f>
        <v>84104.39000000001</v>
      </c>
      <c r="AV249" s="1">
        <f>K249/AU249</f>
        <v>0.022995470272122533</v>
      </c>
      <c r="AW249" s="1">
        <f>AE249/AU249</f>
        <v>0.9770045297278774</v>
      </c>
      <c r="AY249" s="5">
        <f>V249+AQ249</f>
        <v>97658.68000000001</v>
      </c>
      <c r="AZ249" s="1">
        <f>V249/AY249</f>
        <v>0.02013727812008108</v>
      </c>
      <c r="BA249" s="1">
        <f>AQ249/AY249</f>
        <v>0.9798627218799189</v>
      </c>
    </row>
    <row r="250" ht="12.75">
      <c r="B250" s="3"/>
    </row>
    <row r="251" spans="1:53" ht="12.75">
      <c r="A251" s="4" t="s">
        <v>35</v>
      </c>
      <c r="B251" s="8">
        <f>SUM(B245:B250)</f>
        <v>60</v>
      </c>
      <c r="C251" s="3">
        <f>B251/12</f>
        <v>5</v>
      </c>
      <c r="D251" s="5">
        <f>SUM(D245:D250)/C251</f>
        <v>111.35799999999999</v>
      </c>
      <c r="E251" s="5">
        <f>SUM(E245:E250)/C251</f>
        <v>27.255193438199996</v>
      </c>
      <c r="F251" s="5">
        <f>SUM(F245:F250)/C251</f>
        <v>2470.5460000000003</v>
      </c>
      <c r="G251" s="5">
        <f>SUM(G245:G250)/C251</f>
        <v>104.44479999999999</v>
      </c>
      <c r="H251" s="5">
        <f>SUM(H245:H250)/C251</f>
        <v>25.56316768992</v>
      </c>
      <c r="I251" s="5">
        <f>SUM(I245:I250)/C251</f>
        <v>2265.1459999999997</v>
      </c>
      <c r="J251" s="5">
        <f>SUM(J245:J250)/C251</f>
        <v>52.81836112812</v>
      </c>
      <c r="K251" s="5">
        <f>SUM(K245:K250)/C251</f>
        <v>4735.692000000001</v>
      </c>
      <c r="M251" s="5">
        <f>SUM(M245:M250)/C251</f>
        <v>23.362</v>
      </c>
      <c r="N251" s="5">
        <f>SUM(N245:N250)/C251</f>
        <v>5.717917249799999</v>
      </c>
      <c r="O251" s="5">
        <f>SUM(O245:O250)/C251</f>
        <v>480.69999999999993</v>
      </c>
      <c r="P251" s="5">
        <f>SUM(P245:P250)/C251</f>
        <v>0</v>
      </c>
      <c r="Q251" s="5">
        <f>SUM(Q245:Q250)/C251</f>
        <v>0</v>
      </c>
      <c r="R251" s="5">
        <f>SUM(R245:R250)/C251</f>
        <v>0</v>
      </c>
      <c r="T251" s="5">
        <f>U251/0.2447529</f>
        <v>239.16479999999999</v>
      </c>
      <c r="U251" s="5">
        <f>SUM(U245:U250)/C251</f>
        <v>58.53627837792</v>
      </c>
      <c r="V251" s="5">
        <f>SUM(V245:V250)/C251</f>
        <v>5216.392</v>
      </c>
      <c r="X251" s="5">
        <f>SUM(X245:X250)/C251</f>
        <v>8516.2</v>
      </c>
      <c r="Y251" s="5">
        <f>SUM(Y245:Y250)/C251</f>
        <v>1997.5161200225</v>
      </c>
      <c r="Z251" s="5">
        <f>SUM(Z245:Z250)/C251</f>
        <v>16669.166</v>
      </c>
      <c r="AA251" s="5">
        <f>SUM(AA245:AA250)/C251</f>
        <v>15262.74</v>
      </c>
      <c r="AB251" s="5">
        <f>SUM(AB245:AB250)/C251</f>
        <v>3579.94988207325</v>
      </c>
      <c r="AC251" s="5">
        <f>SUM(AC245:AC250)/C251</f>
        <v>31757.512</v>
      </c>
      <c r="AD251" s="5">
        <f>Y251+AB251</f>
        <v>5577.46600209575</v>
      </c>
      <c r="AE251" s="5">
        <f>SUM(AE245:AE250)/C251</f>
        <v>48426.678</v>
      </c>
      <c r="AG251" s="5">
        <f>SUM(AG245:AG250)/C251</f>
        <v>4079.38</v>
      </c>
      <c r="AH251" s="5">
        <f>SUM(AH245:AH250)/C251</f>
        <v>956.83841498525</v>
      </c>
      <c r="AI251" s="5">
        <f>SUM(AI245:AI250)/C251</f>
        <v>7910.505999999999</v>
      </c>
      <c r="AJ251" s="5">
        <v>0</v>
      </c>
      <c r="AK251" s="5">
        <f>SUM(AK245:AK250)/C251</f>
        <v>0</v>
      </c>
      <c r="AL251" s="5">
        <v>0</v>
      </c>
      <c r="AN251" s="5">
        <f>(AP251/0.2447529)*24/23</f>
        <v>27858.32</v>
      </c>
      <c r="AO251" s="5">
        <f>X251+AA251+AG251+AJ251</f>
        <v>27858.320000000003</v>
      </c>
      <c r="AP251" s="5">
        <f>Y251+AB251+AH251+AK251</f>
        <v>6534.304417081</v>
      </c>
      <c r="AQ251" s="5">
        <f>SUM(AQ245:AQ250)/C251</f>
        <v>56337.178</v>
      </c>
      <c r="AS251" s="5">
        <f>SUM(AS245:AS250)/C251</f>
        <v>56337.18400000001</v>
      </c>
      <c r="AU251" s="5">
        <f>SUM(AU245:AU250)/C251</f>
        <v>53162.369999999995</v>
      </c>
      <c r="AV251" s="1">
        <f>K251/AU251</f>
        <v>0.08907977578877693</v>
      </c>
      <c r="AW251" s="1">
        <f>AE251/AU251</f>
        <v>0.9109202242112232</v>
      </c>
      <c r="AY251" s="5">
        <f>SUM(AY245:AY250)/C251</f>
        <v>61553.56999999999</v>
      </c>
      <c r="AZ251" s="1">
        <f>V251/AY251</f>
        <v>0.08474556390474185</v>
      </c>
      <c r="BA251" s="1">
        <f>AQ251/AY251</f>
        <v>0.9152544360952583</v>
      </c>
    </row>
    <row r="252" ht="12.75">
      <c r="B252" s="3"/>
    </row>
    <row r="253" spans="1:53" ht="12.75">
      <c r="A253" s="4">
        <v>1486</v>
      </c>
      <c r="B253" s="3">
        <v>12</v>
      </c>
      <c r="C253" s="3">
        <f>B253/12</f>
        <v>1</v>
      </c>
      <c r="E253" s="5">
        <f>D253*0.2447529</f>
        <v>0</v>
      </c>
      <c r="F253" s="5">
        <f>E253/U253*V253</f>
        <v>0</v>
      </c>
      <c r="G253" s="5">
        <v>41.77</v>
      </c>
      <c r="H253" s="5">
        <f>G253*0.2447529</f>
        <v>10.223328633000001</v>
      </c>
      <c r="I253" s="5">
        <v>997.18</v>
      </c>
      <c r="J253" s="5">
        <f aca="true" t="shared" si="72" ref="J253:K257">E253+H253</f>
        <v>10.223328633000001</v>
      </c>
      <c r="K253" s="5">
        <f t="shared" si="72"/>
        <v>997.18</v>
      </c>
      <c r="N253" s="5">
        <f>M253*0.2447529</f>
        <v>0</v>
      </c>
      <c r="Q253" s="5">
        <f>P253*0.2447529</f>
        <v>0</v>
      </c>
      <c r="T253" s="5">
        <f>D253+G253+M253+P253</f>
        <v>41.77</v>
      </c>
      <c r="U253" s="5">
        <f>T253*0.2447529</f>
        <v>10.223328633000001</v>
      </c>
      <c r="V253" s="5">
        <v>997.18</v>
      </c>
      <c r="X253" s="5">
        <v>15113.4</v>
      </c>
      <c r="Y253" s="5">
        <f>X253*0.2447529*(23/24)</f>
        <v>3544.9214589075</v>
      </c>
      <c r="Z253" s="5">
        <v>32835.08</v>
      </c>
      <c r="AA253" s="5">
        <v>21227.4</v>
      </c>
      <c r="AB253" s="5">
        <f>AA253*0.2447529*(23/24)</f>
        <v>4978.989888232501</v>
      </c>
      <c r="AC253" s="5">
        <v>49377.22</v>
      </c>
      <c r="AD253" s="5">
        <f aca="true" t="shared" si="73" ref="AD253:AE257">Y253+AB253</f>
        <v>8523.911347140001</v>
      </c>
      <c r="AE253" s="5">
        <f t="shared" si="73"/>
        <v>82212.3</v>
      </c>
      <c r="AG253" s="5">
        <v>12060.4</v>
      </c>
      <c r="AH253" s="5">
        <f>AG253*0.2447529*(23/24)</f>
        <v>2828.825463695</v>
      </c>
      <c r="AI253" s="5">
        <v>27715.86</v>
      </c>
      <c r="AK253" s="5">
        <f>AJ253*0.2447529*(23/24)</f>
        <v>0</v>
      </c>
      <c r="AN253" s="5">
        <f>(AP253/0.2447529)*24/23</f>
        <v>48401.20000000001</v>
      </c>
      <c r="AO253" s="5">
        <f aca="true" t="shared" si="74" ref="AO253:AP257">X253+AA253+AG253+AJ253</f>
        <v>48401.200000000004</v>
      </c>
      <c r="AP253" s="5">
        <f t="shared" si="74"/>
        <v>11352.736810835002</v>
      </c>
      <c r="AQ253" s="5">
        <v>109928.16</v>
      </c>
      <c r="AS253" s="5">
        <f>Z253+AC253+AI253+AL253</f>
        <v>109928.16</v>
      </c>
      <c r="AU253" s="5">
        <f>K253+AE253</f>
        <v>83209.48</v>
      </c>
      <c r="AV253" s="1">
        <f>K253/AU253</f>
        <v>0.01198397105714397</v>
      </c>
      <c r="AW253" s="1">
        <f>AE253/AU253</f>
        <v>0.9880160289428561</v>
      </c>
      <c r="AY253" s="5">
        <f>V253+AQ253</f>
        <v>110925.34</v>
      </c>
      <c r="AZ253" s="1">
        <f>V253/AY253</f>
        <v>0.008989650155681289</v>
      </c>
      <c r="BA253" s="1">
        <f>AQ253/AY253</f>
        <v>0.9910103498443188</v>
      </c>
    </row>
    <row r="254" spans="1:53" ht="12.75">
      <c r="A254" s="4">
        <v>1487</v>
      </c>
      <c r="B254" s="3">
        <v>12</v>
      </c>
      <c r="C254" s="3">
        <f>B254/12</f>
        <v>1</v>
      </c>
      <c r="E254" s="5">
        <f>D254*0.2447529</f>
        <v>0</v>
      </c>
      <c r="F254" s="5">
        <f>E254/U254*V254</f>
        <v>0</v>
      </c>
      <c r="G254" s="5">
        <v>16.52</v>
      </c>
      <c r="H254" s="5">
        <f>G254*0.2447529</f>
        <v>4.043317908</v>
      </c>
      <c r="I254" s="5">
        <v>394.33</v>
      </c>
      <c r="J254" s="5">
        <f t="shared" si="72"/>
        <v>4.043317908</v>
      </c>
      <c r="K254" s="5">
        <f t="shared" si="72"/>
        <v>394.33</v>
      </c>
      <c r="M254" s="5">
        <v>191.4</v>
      </c>
      <c r="N254" s="5">
        <f>M254*0.2447529</f>
        <v>46.84570506</v>
      </c>
      <c r="O254" s="5">
        <v>5684.73</v>
      </c>
      <c r="Q254" s="5">
        <f>P254*0.2447529</f>
        <v>0</v>
      </c>
      <c r="T254" s="5">
        <f>D254+G254+M254+P254</f>
        <v>207.92000000000002</v>
      </c>
      <c r="U254" s="5">
        <f>T254*0.2447529</f>
        <v>50.889022968000006</v>
      </c>
      <c r="V254" s="5">
        <v>6079.06</v>
      </c>
      <c r="X254" s="5">
        <v>2874.8</v>
      </c>
      <c r="Y254" s="5">
        <f>X254*0.2447529*(23/24)</f>
        <v>674.298318715</v>
      </c>
      <c r="Z254" s="5">
        <v>5818.52</v>
      </c>
      <c r="AA254" s="5">
        <v>7257.2</v>
      </c>
      <c r="AB254" s="5">
        <f>AA254*0.2447529*(23/24)</f>
        <v>1702.211548135</v>
      </c>
      <c r="AC254" s="5">
        <v>18249.36</v>
      </c>
      <c r="AD254" s="5">
        <f t="shared" si="73"/>
        <v>2376.50986685</v>
      </c>
      <c r="AE254" s="5">
        <f t="shared" si="73"/>
        <v>24067.88</v>
      </c>
      <c r="AG254" s="5">
        <v>10254.7</v>
      </c>
      <c r="AH254" s="5">
        <f>AG254*0.2447529*(23/24)</f>
        <v>2405.28974847875</v>
      </c>
      <c r="AI254" s="5">
        <v>25521.89</v>
      </c>
      <c r="AK254" s="5">
        <f>AJ254*0.2447529*(23/24)</f>
        <v>0</v>
      </c>
      <c r="AN254" s="5">
        <f>(AP254/0.2447529)*24/23</f>
        <v>20386.7</v>
      </c>
      <c r="AO254" s="5">
        <f t="shared" si="74"/>
        <v>20386.7</v>
      </c>
      <c r="AP254" s="5">
        <f t="shared" si="74"/>
        <v>4781.7996153287495</v>
      </c>
      <c r="AQ254" s="5">
        <v>49589.77</v>
      </c>
      <c r="AS254" s="5">
        <f>Z254+AC254+AI254+AL254</f>
        <v>49589.770000000004</v>
      </c>
      <c r="AU254" s="5">
        <f>K254+AE254</f>
        <v>24462.210000000003</v>
      </c>
      <c r="AV254" s="1">
        <f>K254/AU254</f>
        <v>0.016119966266334888</v>
      </c>
      <c r="AW254" s="1">
        <f>AE254/AU254</f>
        <v>0.9838800337336651</v>
      </c>
      <c r="AY254" s="5">
        <f>V254+AQ254</f>
        <v>55668.829999999994</v>
      </c>
      <c r="AZ254" s="1">
        <f>V254/AY254</f>
        <v>0.10920042688161402</v>
      </c>
      <c r="BA254" s="1">
        <f>AQ254/AY254</f>
        <v>0.890799573118386</v>
      </c>
    </row>
    <row r="255" spans="1:53" ht="12.75">
      <c r="A255" s="4">
        <v>1488</v>
      </c>
      <c r="B255" s="3">
        <v>12</v>
      </c>
      <c r="C255" s="3">
        <f>B255/12</f>
        <v>1</v>
      </c>
      <c r="E255" s="5">
        <f>D255*0.2447529</f>
        <v>0</v>
      </c>
      <c r="F255" s="5">
        <f>E255/U255*V255</f>
        <v>0</v>
      </c>
      <c r="G255" s="5">
        <v>0</v>
      </c>
      <c r="H255" s="5">
        <f>G255*0.2447529</f>
        <v>0</v>
      </c>
      <c r="I255" s="5">
        <f>(H255/U255)*V255</f>
        <v>0</v>
      </c>
      <c r="J255" s="5">
        <f t="shared" si="72"/>
        <v>0</v>
      </c>
      <c r="K255" s="5">
        <f t="shared" si="72"/>
        <v>0</v>
      </c>
      <c r="M255" s="5">
        <v>445.97</v>
      </c>
      <c r="N255" s="5">
        <f>M255*0.2447529</f>
        <v>109.152450813</v>
      </c>
      <c r="O255" s="5">
        <v>13245.42</v>
      </c>
      <c r="Q255" s="5">
        <f>P255*0.2447529</f>
        <v>0</v>
      </c>
      <c r="T255" s="5">
        <f>D255+G255+M255+P255</f>
        <v>445.97</v>
      </c>
      <c r="U255" s="5">
        <f>T255*0.2447529</f>
        <v>109.152450813</v>
      </c>
      <c r="V255" s="5">
        <v>13245.42</v>
      </c>
      <c r="Y255" s="5">
        <f>X255*0.2447529*(23/24)</f>
        <v>0</v>
      </c>
      <c r="Z255" s="5">
        <f>(Y255/AP255)*AQ255</f>
        <v>0</v>
      </c>
      <c r="AA255" s="5">
        <v>27228.8</v>
      </c>
      <c r="AB255" s="5">
        <f>AA255*0.2447529*(23/24)</f>
        <v>6386.647440039999</v>
      </c>
      <c r="AC255" s="5">
        <v>82947.88</v>
      </c>
      <c r="AD255" s="5">
        <f t="shared" si="73"/>
        <v>6386.647440039999</v>
      </c>
      <c r="AE255" s="5">
        <f t="shared" si="73"/>
        <v>82947.88</v>
      </c>
      <c r="AG255" s="5">
        <v>21397.6</v>
      </c>
      <c r="AH255" s="5">
        <f>AG255*0.2447529*(23/24)</f>
        <v>5018.91112583</v>
      </c>
      <c r="AI255" s="5">
        <v>62186.94</v>
      </c>
      <c r="AK255" s="5">
        <f>AJ255*0.2447529*(23/24)</f>
        <v>0</v>
      </c>
      <c r="AN255" s="5">
        <f>(AP255/0.2447529)*24/23</f>
        <v>48626.40000000001</v>
      </c>
      <c r="AO255" s="5">
        <f t="shared" si="74"/>
        <v>48626.399999999994</v>
      </c>
      <c r="AP255" s="5">
        <f t="shared" si="74"/>
        <v>11405.55856587</v>
      </c>
      <c r="AQ255" s="5">
        <v>145134.82</v>
      </c>
      <c r="AS255" s="5">
        <f>Z255+AC255+AI255+AL255</f>
        <v>145134.82</v>
      </c>
      <c r="AU255" s="5">
        <f>K255+AE255</f>
        <v>82947.88</v>
      </c>
      <c r="AV255" s="1">
        <f>K255/AU255</f>
        <v>0</v>
      </c>
      <c r="AW255" s="1">
        <f>AE255/AU255</f>
        <v>1</v>
      </c>
      <c r="AY255" s="5">
        <f>V255+AQ255</f>
        <v>158380.24000000002</v>
      </c>
      <c r="AZ255" s="1">
        <f>V255/AY255</f>
        <v>0.08363050845231702</v>
      </c>
      <c r="BA255" s="1">
        <f>AQ255/AY255</f>
        <v>0.9163694915476829</v>
      </c>
    </row>
    <row r="256" spans="1:53" ht="12.75">
      <c r="A256" s="4">
        <v>1489</v>
      </c>
      <c r="B256" s="3">
        <v>12</v>
      </c>
      <c r="C256" s="3">
        <f>B256/12</f>
        <v>1</v>
      </c>
      <c r="E256" s="5">
        <f>D256*0.2447529</f>
        <v>0</v>
      </c>
      <c r="F256" s="5">
        <f>E256/U256*V256</f>
        <v>0</v>
      </c>
      <c r="G256" s="5">
        <v>1709.32</v>
      </c>
      <c r="H256" s="5">
        <f>G256*0.2447529</f>
        <v>418.36102702799997</v>
      </c>
      <c r="I256" s="5">
        <v>78123.45</v>
      </c>
      <c r="J256" s="5">
        <f t="shared" si="72"/>
        <v>418.36102702799997</v>
      </c>
      <c r="K256" s="5">
        <f t="shared" si="72"/>
        <v>78123.45</v>
      </c>
      <c r="N256" s="5">
        <f>M256*0.2447529</f>
        <v>0</v>
      </c>
      <c r="Q256" s="5">
        <f>P256*0.2447529</f>
        <v>0</v>
      </c>
      <c r="T256" s="5">
        <f>D256+G256+M256+P256</f>
        <v>1709.32</v>
      </c>
      <c r="U256" s="5">
        <f>T256*0.2447529</f>
        <v>418.36102702799997</v>
      </c>
      <c r="V256" s="5">
        <v>78123.45</v>
      </c>
      <c r="X256" s="5">
        <v>1121.7</v>
      </c>
      <c r="Y256" s="5">
        <f>X256*0.2447529*(23/24)</f>
        <v>263.10018926625</v>
      </c>
      <c r="Z256" s="5">
        <v>4078.26</v>
      </c>
      <c r="AA256" s="5">
        <v>15220.8</v>
      </c>
      <c r="AB256" s="5">
        <f>AA256*0.2447529*(23/24)</f>
        <v>3570.11265114</v>
      </c>
      <c r="AC256" s="5">
        <v>57365.35</v>
      </c>
      <c r="AD256" s="5">
        <f t="shared" si="73"/>
        <v>3833.2128404062496</v>
      </c>
      <c r="AE256" s="5">
        <f t="shared" si="73"/>
        <v>61443.61</v>
      </c>
      <c r="AG256" s="5">
        <v>1557.6</v>
      </c>
      <c r="AH256" s="5">
        <f>AG256*0.2447529*(23/24)</f>
        <v>365.34265383</v>
      </c>
      <c r="AI256" s="5">
        <v>5156.02</v>
      </c>
      <c r="AK256" s="5">
        <f>AJ256*0.2447529*(23/24)</f>
        <v>0</v>
      </c>
      <c r="AN256" s="5">
        <f>(AP256/0.2447529)*24/23</f>
        <v>17900.1</v>
      </c>
      <c r="AO256" s="5">
        <f t="shared" si="74"/>
        <v>17900.1</v>
      </c>
      <c r="AP256" s="5">
        <f t="shared" si="74"/>
        <v>4198.55549423625</v>
      </c>
      <c r="AQ256" s="5">
        <v>66599.63</v>
      </c>
      <c r="AS256" s="5">
        <f>Z256+AC256+AI256+AL256</f>
        <v>66599.63</v>
      </c>
      <c r="AU256" s="5">
        <f>K256+AE256</f>
        <v>139567.06</v>
      </c>
      <c r="AV256" s="1">
        <f>K256/AU256</f>
        <v>0.5597556472136047</v>
      </c>
      <c r="AW256" s="1">
        <f>AE256/AU256</f>
        <v>0.4402443527863953</v>
      </c>
      <c r="AY256" s="5">
        <f>V256+AQ256</f>
        <v>144723.08000000002</v>
      </c>
      <c r="AZ256" s="1">
        <f>V256/AY256</f>
        <v>0.5398133455976751</v>
      </c>
      <c r="BA256" s="1">
        <f>AQ256/AY256</f>
        <v>0.46018665440232476</v>
      </c>
    </row>
    <row r="257" spans="1:53" ht="12.75">
      <c r="A257" s="4">
        <v>1490</v>
      </c>
      <c r="B257" s="3">
        <v>12</v>
      </c>
      <c r="C257" s="3">
        <f>B257/12</f>
        <v>1</v>
      </c>
      <c r="E257" s="5">
        <f>D257*0.2447529</f>
        <v>0</v>
      </c>
      <c r="F257" s="5">
        <f>E257/U257*V257</f>
        <v>0</v>
      </c>
      <c r="G257" s="5">
        <v>539.58</v>
      </c>
      <c r="H257" s="5">
        <f>G257*0.2447529</f>
        <v>132.063769782</v>
      </c>
      <c r="I257" s="5">
        <v>22083.94</v>
      </c>
      <c r="J257" s="5">
        <f t="shared" si="72"/>
        <v>132.063769782</v>
      </c>
      <c r="K257" s="5">
        <f t="shared" si="72"/>
        <v>22083.94</v>
      </c>
      <c r="M257" s="5">
        <v>10.28</v>
      </c>
      <c r="N257" s="5">
        <f>M257*0.2447529</f>
        <v>2.516059812</v>
      </c>
      <c r="O257" s="5">
        <v>155.77</v>
      </c>
      <c r="Q257" s="5">
        <f>P257*0.2447529</f>
        <v>0</v>
      </c>
      <c r="T257" s="5">
        <f>D257+G257+M257+P257</f>
        <v>549.86</v>
      </c>
      <c r="U257" s="5">
        <f>T257*0.2447529</f>
        <v>134.579829594</v>
      </c>
      <c r="V257" s="5">
        <v>22239.71</v>
      </c>
      <c r="X257" s="5">
        <v>947.9</v>
      </c>
      <c r="Y257" s="5">
        <f>X257*0.2447529*(23/24)</f>
        <v>222.33455416375</v>
      </c>
      <c r="Z257" s="5">
        <v>3446.21</v>
      </c>
      <c r="AA257" s="5">
        <v>6065.5</v>
      </c>
      <c r="AB257" s="5">
        <f>AA257*0.2447529*(23/24)</f>
        <v>1422.69251849375</v>
      </c>
      <c r="AC257" s="5">
        <v>13131.06</v>
      </c>
      <c r="AD257" s="5">
        <f t="shared" si="73"/>
        <v>1645.0270726575</v>
      </c>
      <c r="AE257" s="5">
        <f t="shared" si="73"/>
        <v>16577.27</v>
      </c>
      <c r="AG257" s="5">
        <v>2704.4</v>
      </c>
      <c r="AH257" s="5">
        <f>AG257*0.2447529*(23/24)</f>
        <v>634.330170145</v>
      </c>
      <c r="AI257" s="5">
        <v>3789.84</v>
      </c>
      <c r="AK257" s="5">
        <f>AJ257*0.2447529*(23/24)</f>
        <v>0</v>
      </c>
      <c r="AN257" s="5">
        <f>(AP257/0.2447529)*24/23</f>
        <v>9717.8</v>
      </c>
      <c r="AO257" s="5">
        <f t="shared" si="74"/>
        <v>9717.8</v>
      </c>
      <c r="AP257" s="5">
        <f t="shared" si="74"/>
        <v>2279.3572428025</v>
      </c>
      <c r="AQ257" s="5">
        <v>20367.11</v>
      </c>
      <c r="AS257" s="5">
        <f>Z257+AC257+AI257+AL257</f>
        <v>20367.11</v>
      </c>
      <c r="AU257" s="5">
        <f>K257+AE257</f>
        <v>38661.21</v>
      </c>
      <c r="AV257" s="1">
        <f>K257/AU257</f>
        <v>0.5712169898458946</v>
      </c>
      <c r="AW257" s="1">
        <f>AE257/AU257</f>
        <v>0.4287830101541054</v>
      </c>
      <c r="AY257" s="5">
        <f>V257+AQ257</f>
        <v>42606.82</v>
      </c>
      <c r="AZ257" s="1">
        <f>V257/AY257</f>
        <v>0.5219753551192039</v>
      </c>
      <c r="BA257" s="1">
        <f>AQ257/AY257</f>
        <v>0.4780246448807961</v>
      </c>
    </row>
    <row r="258" ht="12.75">
      <c r="B258" s="3"/>
    </row>
    <row r="259" spans="1:53" ht="12.75">
      <c r="A259" s="4" t="s">
        <v>36</v>
      </c>
      <c r="B259" s="8">
        <f>SUM(B253:B258)</f>
        <v>60</v>
      </c>
      <c r="C259" s="3">
        <f>B259/12</f>
        <v>5</v>
      </c>
      <c r="D259" s="5">
        <f>SUM(D253:D258)/C259</f>
        <v>0</v>
      </c>
      <c r="E259" s="5">
        <f>SUM(E253:E258)/C259</f>
        <v>0</v>
      </c>
      <c r="F259" s="5">
        <f>SUM(F253:F258)/C259</f>
        <v>0</v>
      </c>
      <c r="G259" s="5">
        <f>SUM(G253:G258)/C259</f>
        <v>461.438</v>
      </c>
      <c r="H259" s="5">
        <f>SUM(H253:H258)/C259</f>
        <v>112.9382886702</v>
      </c>
      <c r="I259" s="5">
        <f>SUM(I253:I258)/C259</f>
        <v>20319.78</v>
      </c>
      <c r="J259" s="5">
        <f>SUM(J253:J258)/C259</f>
        <v>112.9382886702</v>
      </c>
      <c r="K259" s="5">
        <f>SUM(K253:K258)/C259</f>
        <v>20319.78</v>
      </c>
      <c r="M259" s="5">
        <f>SUM(M253:M258)/C259</f>
        <v>129.53</v>
      </c>
      <c r="N259" s="5">
        <f>SUM(N253:N258)/C259</f>
        <v>31.702843137000002</v>
      </c>
      <c r="O259" s="5">
        <f>SUM(O253:O258)/C259</f>
        <v>3817.184</v>
      </c>
      <c r="P259" s="5">
        <f>SUM(P253:P258)/C259</f>
        <v>0</v>
      </c>
      <c r="Q259" s="5">
        <f>SUM(Q253:Q258)/C259</f>
        <v>0</v>
      </c>
      <c r="R259" s="5">
        <f>SUM(R253:R258)/C259</f>
        <v>0</v>
      </c>
      <c r="T259" s="5">
        <f>U259/0.2447529</f>
        <v>590.968</v>
      </c>
      <c r="U259" s="5">
        <f>SUM(U253:U258)/C259</f>
        <v>144.6411318072</v>
      </c>
      <c r="V259" s="5">
        <f>SUM(V253:V258)/C259</f>
        <v>24136.964</v>
      </c>
      <c r="X259" s="5">
        <f>SUM(X253:X258)/C259</f>
        <v>4011.5600000000004</v>
      </c>
      <c r="Y259" s="5">
        <f>SUM(Y253:Y258)/C259</f>
        <v>940.9309042105</v>
      </c>
      <c r="Z259" s="5">
        <f>SUM(Z253:Z258)/C259</f>
        <v>9235.614000000001</v>
      </c>
      <c r="AA259" s="5">
        <f>SUM(AA253:AA258)/C259</f>
        <v>15399.939999999999</v>
      </c>
      <c r="AB259" s="5">
        <f>SUM(AB253:AB258)/C259</f>
        <v>3612.13080920825</v>
      </c>
      <c r="AC259" s="5">
        <f>SUM(AC253:AC258)/C259</f>
        <v>44214.174000000006</v>
      </c>
      <c r="AD259" s="5">
        <f>Y259+AB259</f>
        <v>4553.06171341875</v>
      </c>
      <c r="AE259" s="5">
        <f>SUM(AE253:AE258)/C259</f>
        <v>53449.788</v>
      </c>
      <c r="AG259" s="5">
        <f>SUM(AG253:AG258)/C259</f>
        <v>9594.939999999999</v>
      </c>
      <c r="AH259" s="5">
        <f>SUM(AH253:AH258)/C259</f>
        <v>2250.53983239575</v>
      </c>
      <c r="AI259" s="5">
        <f>SUM(AI253:AI258)/C259</f>
        <v>24874.11</v>
      </c>
      <c r="AJ259" s="5">
        <v>0</v>
      </c>
      <c r="AK259" s="5">
        <f>SUM(AK253:AK258)/C259</f>
        <v>0</v>
      </c>
      <c r="AL259" s="5">
        <v>0</v>
      </c>
      <c r="AN259" s="5">
        <f>(AP259/0.2447529)*24/23</f>
        <v>29006.439999999995</v>
      </c>
      <c r="AO259" s="5">
        <f>X259+AA259+AG259+AJ259</f>
        <v>29006.44</v>
      </c>
      <c r="AP259" s="5">
        <f>Y259+AB259+AH259+AK259</f>
        <v>6803.601545814499</v>
      </c>
      <c r="AQ259" s="5">
        <f>SUM(AQ253:AQ258)/C259</f>
        <v>78323.898</v>
      </c>
      <c r="AS259" s="5">
        <f>SUM(AS253:AS258)/C259</f>
        <v>78323.898</v>
      </c>
      <c r="AU259" s="5">
        <f>SUM(AU253:AU258)/C259</f>
        <v>73769.568</v>
      </c>
      <c r="AV259" s="1">
        <f>K259/AU259</f>
        <v>0.2754493560271357</v>
      </c>
      <c r="AW259" s="1">
        <f>AE259/AU259</f>
        <v>0.7245506439728643</v>
      </c>
      <c r="AY259" s="5">
        <f>SUM(AY253:AY258)/C259</f>
        <v>102460.86200000001</v>
      </c>
      <c r="AZ259" s="1">
        <f>V259/AY259</f>
        <v>0.23557252524383407</v>
      </c>
      <c r="BA259" s="1">
        <f>AQ259/AY259</f>
        <v>0.7644274747561659</v>
      </c>
    </row>
    <row r="260" ht="12.75">
      <c r="B260" s="3"/>
    </row>
    <row r="261" spans="1:53" ht="12.75">
      <c r="A261" s="4">
        <v>1491</v>
      </c>
      <c r="B261" s="3">
        <v>12</v>
      </c>
      <c r="C261" s="3">
        <f>B261/12</f>
        <v>1</v>
      </c>
      <c r="D261" s="5">
        <v>64.82</v>
      </c>
      <c r="E261" s="5">
        <f>D261*0.2447529</f>
        <v>15.864882977999999</v>
      </c>
      <c r="F261" s="5">
        <v>982.5</v>
      </c>
      <c r="G261" s="5">
        <v>114.06</v>
      </c>
      <c r="H261" s="5">
        <f>G261*0.2447529</f>
        <v>27.916515774</v>
      </c>
      <c r="I261" s="5">
        <v>1726.352</v>
      </c>
      <c r="J261" s="5">
        <f aca="true" t="shared" si="75" ref="J261:K265">E261+H261</f>
        <v>43.781398752</v>
      </c>
      <c r="K261" s="5">
        <f t="shared" si="75"/>
        <v>2708.852</v>
      </c>
      <c r="M261" s="5">
        <v>13.32</v>
      </c>
      <c r="N261" s="5">
        <f>M261*0.2447529</f>
        <v>3.2601086280000002</v>
      </c>
      <c r="O261" s="5">
        <v>201.87</v>
      </c>
      <c r="Q261" s="5">
        <f>P261*0.2447529</f>
        <v>0</v>
      </c>
      <c r="T261" s="5">
        <f>D261+G261+M261+P261</f>
        <v>192.2</v>
      </c>
      <c r="U261" s="5">
        <f>T261*0.2447529</f>
        <v>47.04150738</v>
      </c>
      <c r="V261" s="5">
        <v>2910.72</v>
      </c>
      <c r="X261" s="5">
        <v>4514.9</v>
      </c>
      <c r="Y261" s="5">
        <f>X261*0.2447529*(23/24)</f>
        <v>1058.99174870125</v>
      </c>
      <c r="Z261" s="5">
        <v>6155.81</v>
      </c>
      <c r="AA261" s="5">
        <v>5804.6</v>
      </c>
      <c r="AB261" s="5">
        <f>AA261*0.2447529*(23/24)</f>
        <v>1361.4971548675</v>
      </c>
      <c r="AC261" s="5">
        <v>7923</v>
      </c>
      <c r="AD261" s="5">
        <f aca="true" t="shared" si="76" ref="AD261:AE265">Y261+AB261</f>
        <v>2420.48890356875</v>
      </c>
      <c r="AE261" s="5">
        <f t="shared" si="76"/>
        <v>14078.810000000001</v>
      </c>
      <c r="AG261" s="5">
        <v>3504.6</v>
      </c>
      <c r="AH261" s="5">
        <f>AG261*0.2447529*(23/24)</f>
        <v>822.0209711175</v>
      </c>
      <c r="AI261" s="5">
        <v>4911.24</v>
      </c>
      <c r="AK261" s="5">
        <f>AJ261*0.2447529*(23/24)</f>
        <v>0</v>
      </c>
      <c r="AN261" s="5">
        <f>(AP261/0.2447529)*24/23</f>
        <v>13824.100000000002</v>
      </c>
      <c r="AO261" s="5">
        <f aca="true" t="shared" si="77" ref="AO261:AP265">X261+AA261+AG261+AJ261</f>
        <v>13824.1</v>
      </c>
      <c r="AP261" s="5">
        <f t="shared" si="77"/>
        <v>3242.5098746862504</v>
      </c>
      <c r="AQ261" s="5">
        <v>18990.05</v>
      </c>
      <c r="AS261" s="5">
        <f>Z261+AC261+AI261+AL261</f>
        <v>18990.050000000003</v>
      </c>
      <c r="AU261" s="5">
        <f>K261+AE261</f>
        <v>16787.662</v>
      </c>
      <c r="AV261" s="1">
        <f>K261/AU261</f>
        <v>0.16135969380369938</v>
      </c>
      <c r="AW261" s="1">
        <f>AE261/AU261</f>
        <v>0.8386403061963007</v>
      </c>
      <c r="AY261" s="5">
        <f>V261+AQ261</f>
        <v>21900.77</v>
      </c>
      <c r="AZ261" s="1">
        <f>V261/AY261</f>
        <v>0.13290491612851968</v>
      </c>
      <c r="BA261" s="1">
        <f>AQ261/AY261</f>
        <v>0.8670950838714803</v>
      </c>
    </row>
    <row r="262" spans="1:53" ht="12.75">
      <c r="A262" s="4">
        <v>1492</v>
      </c>
      <c r="B262" s="3">
        <v>12</v>
      </c>
      <c r="C262" s="3">
        <f>B262/12</f>
        <v>1</v>
      </c>
      <c r="D262" s="5">
        <v>67.46</v>
      </c>
      <c r="E262" s="5">
        <f>D262*0.2447529</f>
        <v>16.511030633999997</v>
      </c>
      <c r="F262" s="5">
        <v>1097.12</v>
      </c>
      <c r="G262" s="5">
        <v>66.07</v>
      </c>
      <c r="H262" s="5">
        <f>G262*0.2447529</f>
        <v>16.170824102999998</v>
      </c>
      <c r="I262" s="5">
        <v>1039.8</v>
      </c>
      <c r="J262" s="5">
        <f t="shared" si="75"/>
        <v>32.681854736999995</v>
      </c>
      <c r="K262" s="5">
        <f t="shared" si="75"/>
        <v>2136.92</v>
      </c>
      <c r="M262" s="5">
        <v>7.36</v>
      </c>
      <c r="N262" s="5">
        <f>M262*0.2447529</f>
        <v>1.801381344</v>
      </c>
      <c r="O262" s="5">
        <v>111.53</v>
      </c>
      <c r="Q262" s="5">
        <f>P262*0.2447529</f>
        <v>0</v>
      </c>
      <c r="T262" s="5">
        <f>D262+G262+M262+P262</f>
        <v>140.89</v>
      </c>
      <c r="U262" s="5">
        <f>T262*0.2447529</f>
        <v>34.483236080999994</v>
      </c>
      <c r="V262" s="5">
        <v>2248.45</v>
      </c>
      <c r="X262" s="5">
        <v>6390.9</v>
      </c>
      <c r="Y262" s="5">
        <f>X262*0.2447529*(23/24)</f>
        <v>1499.0166707512499</v>
      </c>
      <c r="Z262" s="5">
        <v>9923.09</v>
      </c>
      <c r="AA262" s="5">
        <v>10627.4</v>
      </c>
      <c r="AB262" s="5">
        <f>AA262*0.2447529*(23/24)</f>
        <v>2492.7083457324998</v>
      </c>
      <c r="AC262" s="5">
        <v>17083.97</v>
      </c>
      <c r="AD262" s="5">
        <f t="shared" si="76"/>
        <v>3991.7250164837496</v>
      </c>
      <c r="AE262" s="5">
        <f t="shared" si="76"/>
        <v>27007.06</v>
      </c>
      <c r="AG262" s="5">
        <v>1936.3</v>
      </c>
      <c r="AH262" s="5">
        <f>AG262*0.2447529*(23/24)</f>
        <v>454.16858025874996</v>
      </c>
      <c r="AI262" s="5">
        <v>2713.46</v>
      </c>
      <c r="AK262" s="5">
        <f>AJ262*0.2447529*(23/24)</f>
        <v>0</v>
      </c>
      <c r="AN262" s="5">
        <f>(AP262/0.2447529)*24/23</f>
        <v>18954.6</v>
      </c>
      <c r="AO262" s="5">
        <f t="shared" si="77"/>
        <v>18954.6</v>
      </c>
      <c r="AP262" s="5">
        <f t="shared" si="77"/>
        <v>4445.8935967424995</v>
      </c>
      <c r="AQ262" s="5">
        <v>29720.52</v>
      </c>
      <c r="AS262" s="5">
        <f>Z262+AC262+AI262+AL262</f>
        <v>29720.52</v>
      </c>
      <c r="AU262" s="5">
        <f>K262+AE262</f>
        <v>29143.980000000003</v>
      </c>
      <c r="AV262" s="1">
        <f>K262/AU262</f>
        <v>0.07332286118779932</v>
      </c>
      <c r="AW262" s="1">
        <f>AE262/AU262</f>
        <v>0.9266771388122006</v>
      </c>
      <c r="AY262" s="5">
        <f>V262+AQ262</f>
        <v>31968.97</v>
      </c>
      <c r="AZ262" s="1">
        <f>V262/AY262</f>
        <v>0.07033226281609947</v>
      </c>
      <c r="BA262" s="1">
        <f>AQ262/AY262</f>
        <v>0.9296677371839005</v>
      </c>
    </row>
    <row r="263" spans="1:53" ht="12.75">
      <c r="A263" s="4">
        <v>1493</v>
      </c>
      <c r="B263" s="3">
        <v>12</v>
      </c>
      <c r="C263" s="3">
        <f>B263/12</f>
        <v>1</v>
      </c>
      <c r="D263" s="5">
        <v>43.09</v>
      </c>
      <c r="E263" s="5">
        <f>D263*0.2447529</f>
        <v>10.546402461000001</v>
      </c>
      <c r="F263" s="5">
        <v>783.7</v>
      </c>
      <c r="G263" s="5">
        <v>16.44</v>
      </c>
      <c r="H263" s="5">
        <f>G263*0.2447529</f>
        <v>4.0237376760000005</v>
      </c>
      <c r="I263" s="5">
        <v>304.04</v>
      </c>
      <c r="J263" s="5">
        <f t="shared" si="75"/>
        <v>14.570140137000003</v>
      </c>
      <c r="K263" s="5">
        <f t="shared" si="75"/>
        <v>1087.74</v>
      </c>
      <c r="N263" s="5">
        <f>M263*0.2447529</f>
        <v>0</v>
      </c>
      <c r="Q263" s="5">
        <f>P263*0.2447529</f>
        <v>0</v>
      </c>
      <c r="T263" s="5">
        <f>D263+G263+M263+P263</f>
        <v>59.53</v>
      </c>
      <c r="U263" s="5">
        <f>T263*0.2447529</f>
        <v>14.570140137</v>
      </c>
      <c r="V263" s="5">
        <v>1087.74</v>
      </c>
      <c r="X263" s="5">
        <v>5963.2</v>
      </c>
      <c r="Y263" s="5">
        <f>X263*0.2447529*(23/24)</f>
        <v>1398.6975560600001</v>
      </c>
      <c r="Z263" s="5">
        <v>10247.63</v>
      </c>
      <c r="AA263" s="5">
        <v>5531.5</v>
      </c>
      <c r="AB263" s="5">
        <f>AA263*0.2447529*(23/24)</f>
        <v>1297.44022191875</v>
      </c>
      <c r="AC263" s="5">
        <v>9399.68</v>
      </c>
      <c r="AD263" s="5">
        <f t="shared" si="76"/>
        <v>2696.13777797875</v>
      </c>
      <c r="AE263" s="5">
        <f t="shared" si="76"/>
        <v>19647.309999999998</v>
      </c>
      <c r="AH263" s="5">
        <f>AG263*0.2447529*(23/24)</f>
        <v>0</v>
      </c>
      <c r="AK263" s="5">
        <f>AJ263*0.2447529*(23/24)</f>
        <v>0</v>
      </c>
      <c r="AN263" s="5">
        <f>(AP263/0.2447529)*24/23</f>
        <v>11494.699999999999</v>
      </c>
      <c r="AO263" s="5">
        <f t="shared" si="77"/>
        <v>11494.7</v>
      </c>
      <c r="AP263" s="5">
        <f t="shared" si="77"/>
        <v>2696.13777797875</v>
      </c>
      <c r="AQ263" s="5">
        <v>19647.31</v>
      </c>
      <c r="AS263" s="5">
        <f>Z263+AC263+AI263+AL263</f>
        <v>19647.309999999998</v>
      </c>
      <c r="AU263" s="5">
        <f>K263+AE263</f>
        <v>20735.05</v>
      </c>
      <c r="AV263" s="1">
        <f>K263/AU263</f>
        <v>0.0524590005811416</v>
      </c>
      <c r="AW263" s="1">
        <f>AE263/AU263</f>
        <v>0.9475409994188583</v>
      </c>
      <c r="AY263" s="5">
        <f>V263+AQ263</f>
        <v>20735.050000000003</v>
      </c>
      <c r="AZ263" s="1">
        <f>V263/AY263</f>
        <v>0.052459000581141585</v>
      </c>
      <c r="BA263" s="1">
        <f>AQ263/AY263</f>
        <v>0.9475409994188584</v>
      </c>
    </row>
    <row r="264" spans="1:53" ht="12.75">
      <c r="A264" s="4">
        <v>1494</v>
      </c>
      <c r="B264" s="3">
        <v>12</v>
      </c>
      <c r="C264" s="3">
        <f>B264/12</f>
        <v>1</v>
      </c>
      <c r="D264" s="5">
        <v>6.5</v>
      </c>
      <c r="E264" s="5">
        <f>D264*0.2447529</f>
        <v>1.59089385</v>
      </c>
      <c r="F264" s="5">
        <v>118.29</v>
      </c>
      <c r="G264" s="5">
        <v>0</v>
      </c>
      <c r="H264" s="5">
        <f>G264*0.2447529</f>
        <v>0</v>
      </c>
      <c r="I264" s="5">
        <f>(H264/U264)*V264</f>
        <v>0</v>
      </c>
      <c r="J264" s="5">
        <f t="shared" si="75"/>
        <v>1.59089385</v>
      </c>
      <c r="K264" s="5">
        <f t="shared" si="75"/>
        <v>118.29</v>
      </c>
      <c r="N264" s="5">
        <f>M264*0.2447529</f>
        <v>0</v>
      </c>
      <c r="Q264" s="5">
        <f>P264*0.2447529</f>
        <v>0</v>
      </c>
      <c r="T264" s="5">
        <f>D264+G264+M264+P264</f>
        <v>6.5</v>
      </c>
      <c r="U264" s="5">
        <f>T264*0.2447529</f>
        <v>1.59089385</v>
      </c>
      <c r="V264" s="5">
        <v>118.29</v>
      </c>
      <c r="X264" s="5">
        <v>2444.9</v>
      </c>
      <c r="Y264" s="5">
        <f>X264*0.2447529*(23/24)</f>
        <v>573.46318332625</v>
      </c>
      <c r="Z264" s="5">
        <v>4781.19</v>
      </c>
      <c r="AA264" s="5">
        <v>5255.9</v>
      </c>
      <c r="AB264" s="5">
        <f>AA264*0.2447529*(23/24)</f>
        <v>1232.79690181375</v>
      </c>
      <c r="AC264" s="5">
        <v>10221.81</v>
      </c>
      <c r="AD264" s="5">
        <f t="shared" si="76"/>
        <v>1806.2600851400002</v>
      </c>
      <c r="AE264" s="5">
        <f t="shared" si="76"/>
        <v>15003</v>
      </c>
      <c r="AH264" s="5">
        <f>AG264*0.2447529*(23/24)</f>
        <v>0</v>
      </c>
      <c r="AK264" s="5">
        <f>AJ264*0.2447529*(23/24)</f>
        <v>0</v>
      </c>
      <c r="AN264" s="5">
        <f>(AP264/0.2447529)*24/23</f>
        <v>7700.800000000001</v>
      </c>
      <c r="AO264" s="5">
        <f t="shared" si="77"/>
        <v>7700.799999999999</v>
      </c>
      <c r="AP264" s="5">
        <f t="shared" si="77"/>
        <v>1806.2600851400002</v>
      </c>
      <c r="AQ264" s="5">
        <v>15003</v>
      </c>
      <c r="AS264" s="5">
        <f>Z264+AC264+AI264+AL264</f>
        <v>15003</v>
      </c>
      <c r="AU264" s="5">
        <f>K264+AE264</f>
        <v>15121.29</v>
      </c>
      <c r="AV264" s="1">
        <f>K264/AU264</f>
        <v>0.007822745281652558</v>
      </c>
      <c r="AW264" s="1">
        <f>AE264/AU264</f>
        <v>0.9921772547183474</v>
      </c>
      <c r="AY264" s="5">
        <f>V264+AQ264</f>
        <v>15121.29</v>
      </c>
      <c r="AZ264" s="1">
        <f>V264/AY264</f>
        <v>0.007822745281652558</v>
      </c>
      <c r="BA264" s="1">
        <f>AQ264/AY264</f>
        <v>0.9921772547183474</v>
      </c>
    </row>
    <row r="265" spans="1:53" ht="12.75">
      <c r="A265" s="4">
        <v>1495</v>
      </c>
      <c r="B265" s="3">
        <v>12</v>
      </c>
      <c r="C265" s="3">
        <f>B265/12</f>
        <v>1</v>
      </c>
      <c r="D265" s="5">
        <v>7.55</v>
      </c>
      <c r="E265" s="5">
        <f>D265*0.2447529</f>
        <v>1.847884395</v>
      </c>
      <c r="F265" s="5">
        <v>137.41</v>
      </c>
      <c r="G265" s="5">
        <v>8.44</v>
      </c>
      <c r="H265" s="5">
        <f>G265*0.2447529</f>
        <v>2.0657144759999997</v>
      </c>
      <c r="I265" s="5">
        <v>179.092</v>
      </c>
      <c r="J265" s="5">
        <f t="shared" si="75"/>
        <v>3.9135988709999996</v>
      </c>
      <c r="K265" s="5">
        <f t="shared" si="75"/>
        <v>316.502</v>
      </c>
      <c r="N265" s="5">
        <f>M265*0.2447529</f>
        <v>0</v>
      </c>
      <c r="Q265" s="5">
        <f>P265*0.2447529</f>
        <v>0</v>
      </c>
      <c r="T265" s="5">
        <f>D265+G265+M265+P265</f>
        <v>15.989999999999998</v>
      </c>
      <c r="U265" s="5">
        <f>T265*0.2447529</f>
        <v>3.9135988709999996</v>
      </c>
      <c r="V265" s="5">
        <v>316.5</v>
      </c>
      <c r="X265" s="5">
        <v>2840.2</v>
      </c>
      <c r="Y265" s="5">
        <f>X265*0.2447529*(23/24)</f>
        <v>666.1827204724999</v>
      </c>
      <c r="Z265" s="5">
        <v>5554.14</v>
      </c>
      <c r="AA265" s="5">
        <v>4448.3</v>
      </c>
      <c r="AB265" s="5">
        <f>AA265*0.2447529*(23/24)</f>
        <v>1043.3703948587502</v>
      </c>
      <c r="AC265" s="5">
        <v>8690.47</v>
      </c>
      <c r="AD265" s="5">
        <f t="shared" si="76"/>
        <v>1709.55311533125</v>
      </c>
      <c r="AE265" s="5">
        <f t="shared" si="76"/>
        <v>14244.61</v>
      </c>
      <c r="AH265" s="5">
        <f>AG265*0.2447529*(23/24)</f>
        <v>0</v>
      </c>
      <c r="AK265" s="5">
        <f>AJ265*0.2447529*(23/24)</f>
        <v>0</v>
      </c>
      <c r="AN265" s="5">
        <f>(AP265/0.2447529)*24/23</f>
        <v>7288.5</v>
      </c>
      <c r="AO265" s="5">
        <f t="shared" si="77"/>
        <v>7288.5</v>
      </c>
      <c r="AP265" s="5">
        <f t="shared" si="77"/>
        <v>1709.55311533125</v>
      </c>
      <c r="AQ265" s="5">
        <v>14244.61</v>
      </c>
      <c r="AS265" s="5">
        <f>Z265+AC265+AI265+AL265</f>
        <v>14244.61</v>
      </c>
      <c r="AU265" s="5">
        <f>K265+AE265</f>
        <v>14561.112000000001</v>
      </c>
      <c r="AV265" s="1">
        <f>K265/AU265</f>
        <v>0.021736114659374917</v>
      </c>
      <c r="AW265" s="1">
        <f>AE265/AU265</f>
        <v>0.978263885340625</v>
      </c>
      <c r="AY265" s="5">
        <f>V265+AQ265</f>
        <v>14561.11</v>
      </c>
      <c r="AZ265" s="1">
        <f>V265/AY265</f>
        <v>0.0217359802927112</v>
      </c>
      <c r="BA265" s="1">
        <f>AQ265/AY265</f>
        <v>0.9782640197072888</v>
      </c>
    </row>
    <row r="266" ht="12.75">
      <c r="B266" s="3"/>
    </row>
    <row r="267" spans="1:53" ht="12.75">
      <c r="A267" s="4" t="s">
        <v>37</v>
      </c>
      <c r="B267" s="8">
        <f>SUM(B261:B266)</f>
        <v>60</v>
      </c>
      <c r="C267" s="3">
        <f>B267/12</f>
        <v>5</v>
      </c>
      <c r="D267" s="5">
        <f>SUM(D261:D266)/C267</f>
        <v>37.884</v>
      </c>
      <c r="E267" s="5">
        <f>SUM(E261:E266)/C267</f>
        <v>9.2722188636</v>
      </c>
      <c r="F267" s="5">
        <f>SUM(F261:F266)/C267</f>
        <v>623.8039999999999</v>
      </c>
      <c r="G267" s="5">
        <f>SUM(G261:G266)/C267</f>
        <v>41.001999999999995</v>
      </c>
      <c r="H267" s="5">
        <f>SUM(H261:H266)/C267</f>
        <v>10.0353584058</v>
      </c>
      <c r="I267" s="5">
        <f>SUM(I261:I266)/C267</f>
        <v>649.8568</v>
      </c>
      <c r="J267" s="5">
        <f>SUM(J261:J266)/C267</f>
        <v>19.3075772694</v>
      </c>
      <c r="K267" s="5">
        <f>SUM(K261:K266)/C267</f>
        <v>1273.6608</v>
      </c>
      <c r="M267" s="5">
        <f>SUM(M261:M266)/C267</f>
        <v>4.136</v>
      </c>
      <c r="N267" s="5">
        <f>SUM(N261:N266)/C267</f>
        <v>1.0122979944000001</v>
      </c>
      <c r="O267" s="5">
        <f>SUM(O261:O266)/C267</f>
        <v>62.67999999999999</v>
      </c>
      <c r="P267" s="5">
        <f>SUM(P261:P266)/C267</f>
        <v>0</v>
      </c>
      <c r="Q267" s="5">
        <f>SUM(Q261:Q266)/C267</f>
        <v>0</v>
      </c>
      <c r="R267" s="5">
        <f>SUM(R261:R266)/C267</f>
        <v>0</v>
      </c>
      <c r="T267" s="5">
        <f>U267/0.2447529</f>
        <v>83.02199999999999</v>
      </c>
      <c r="U267" s="5">
        <f>SUM(U261:U266)/C267</f>
        <v>20.319875263799997</v>
      </c>
      <c r="V267" s="5">
        <f>SUM(V261:V266)/C267</f>
        <v>1336.34</v>
      </c>
      <c r="X267" s="5">
        <f>SUM(X261:X266)/C267</f>
        <v>4430.820000000001</v>
      </c>
      <c r="Y267" s="5">
        <f>SUM(Y261:Y266)/C267</f>
        <v>1039.27037586225</v>
      </c>
      <c r="Z267" s="5">
        <f>SUM(Z261:Z266)/C267</f>
        <v>7332.372</v>
      </c>
      <c r="AA267" s="5">
        <f>SUM(AA261:AA266)/C267</f>
        <v>6333.54</v>
      </c>
      <c r="AB267" s="5">
        <f>SUM(AB261:AB266)/C267</f>
        <v>1485.56260383825</v>
      </c>
      <c r="AC267" s="5">
        <f>SUM(AC261:AC266)/C267</f>
        <v>10663.786</v>
      </c>
      <c r="AD267" s="5">
        <f>Y267+AB267</f>
        <v>2524.8329797005</v>
      </c>
      <c r="AE267" s="5">
        <f>SUM(AE261:AE266)/C267</f>
        <v>17996.158</v>
      </c>
      <c r="AG267" s="5">
        <f>SUM(AG261:AG266)/C267</f>
        <v>1088.1799999999998</v>
      </c>
      <c r="AH267" s="5">
        <f>SUM(AH261:AH266)/C267</f>
        <v>255.23791027525</v>
      </c>
      <c r="AI267" s="5">
        <f>SUM(AI261:AI266)/C267</f>
        <v>1524.94</v>
      </c>
      <c r="AJ267" s="5">
        <v>0</v>
      </c>
      <c r="AK267" s="5">
        <f>SUM(AK261:AK266)/C267</f>
        <v>0</v>
      </c>
      <c r="AL267" s="5">
        <v>0</v>
      </c>
      <c r="AN267" s="5">
        <f>(AP267/0.2447529)*24/23</f>
        <v>11852.540000000003</v>
      </c>
      <c r="AO267" s="5">
        <f>X267+AA267+AG267+AJ267</f>
        <v>11852.54</v>
      </c>
      <c r="AP267" s="5">
        <f>Y267+AB267+AH267+AK267</f>
        <v>2780.07088997575</v>
      </c>
      <c r="AQ267" s="5">
        <f>SUM(AQ261:AQ266)/C267</f>
        <v>19521.098</v>
      </c>
      <c r="AS267" s="5">
        <f>SUM(AS261:AS266)/C267</f>
        <v>19521.098</v>
      </c>
      <c r="AU267" s="5">
        <f>SUM(AU261:AU266)/C267</f>
        <v>19269.8188</v>
      </c>
      <c r="AV267" s="1">
        <f>K267/AU267</f>
        <v>0.06609614824193365</v>
      </c>
      <c r="AW267" s="1">
        <f>AE267/AU267</f>
        <v>0.9339038517580662</v>
      </c>
      <c r="AY267" s="5">
        <f>SUM(AY261:AY266)/C267</f>
        <v>20857.438000000002</v>
      </c>
      <c r="AZ267" s="1">
        <f>V267/AY267</f>
        <v>0.06407018925334933</v>
      </c>
      <c r="BA267" s="1">
        <f>AQ267/AY267</f>
        <v>0.9359298107466507</v>
      </c>
    </row>
    <row r="268" ht="12.75">
      <c r="B268" s="3"/>
    </row>
    <row r="269" spans="1:53" ht="12.75">
      <c r="A269" s="4">
        <v>1496</v>
      </c>
      <c r="B269" s="3">
        <v>12</v>
      </c>
      <c r="C269" s="3">
        <f>B269/12</f>
        <v>1</v>
      </c>
      <c r="D269" s="5">
        <v>41.1</v>
      </c>
      <c r="E269" s="5">
        <f>D269*0.2447529</f>
        <v>10.059344190000001</v>
      </c>
      <c r="F269" s="5">
        <v>889.71</v>
      </c>
      <c r="G269" s="5">
        <v>80.55</v>
      </c>
      <c r="H269" s="5">
        <f>G269*0.2447529</f>
        <v>19.714846095</v>
      </c>
      <c r="I269" s="5">
        <v>1781.15</v>
      </c>
      <c r="J269" s="5">
        <f aca="true" t="shared" si="78" ref="J269:K273">E269+H269</f>
        <v>29.774190285</v>
      </c>
      <c r="K269" s="5">
        <f t="shared" si="78"/>
        <v>2670.86</v>
      </c>
      <c r="N269" s="5">
        <f>M269*0.2447529</f>
        <v>0</v>
      </c>
      <c r="Q269" s="5">
        <f>P269*0.2447529</f>
        <v>0</v>
      </c>
      <c r="T269" s="5">
        <f>D269+G269+M269+P269</f>
        <v>121.65</v>
      </c>
      <c r="U269" s="5">
        <f>T269*0.2447529</f>
        <v>29.774190285</v>
      </c>
      <c r="V269" s="5">
        <v>2670.86</v>
      </c>
      <c r="X269" s="5">
        <v>6734.5</v>
      </c>
      <c r="Y269" s="5">
        <f>X269*0.2447529*(23/24)</f>
        <v>1579.60972150625</v>
      </c>
      <c r="Z269" s="5">
        <v>13264.96</v>
      </c>
      <c r="AA269" s="5">
        <v>8243.9</v>
      </c>
      <c r="AB269" s="5">
        <f>AA269*0.2447529*(23/24)</f>
        <v>1933.6468309637498</v>
      </c>
      <c r="AC269" s="5">
        <v>16296.61</v>
      </c>
      <c r="AD269" s="5">
        <f aca="true" t="shared" si="79" ref="AD269:AE273">Y269+AB269</f>
        <v>3513.25655247</v>
      </c>
      <c r="AE269" s="5">
        <f t="shared" si="79"/>
        <v>29561.57</v>
      </c>
      <c r="AH269" s="5">
        <f>AG269*0.2447529*(23/24)</f>
        <v>0</v>
      </c>
      <c r="AK269" s="5">
        <f>AJ269*0.2447529*(23/24)</f>
        <v>0</v>
      </c>
      <c r="AN269" s="5">
        <f>(AP269/0.2447529)*24/23</f>
        <v>14978.399999999998</v>
      </c>
      <c r="AO269" s="5">
        <f aca="true" t="shared" si="80" ref="AO269:AP273">X269+AA269+AG269+AJ269</f>
        <v>14978.4</v>
      </c>
      <c r="AP269" s="5">
        <f t="shared" si="80"/>
        <v>3513.25655247</v>
      </c>
      <c r="AQ269" s="5">
        <v>29561.57</v>
      </c>
      <c r="AS269" s="5">
        <f>Z269+AC269+AI269+AL269</f>
        <v>29561.57</v>
      </c>
      <c r="AU269" s="5">
        <f>K269+AE269</f>
        <v>32232.43</v>
      </c>
      <c r="AV269" s="1">
        <f>K269/AU269</f>
        <v>0.0828625083495101</v>
      </c>
      <c r="AW269" s="1">
        <f>AE269/AU269</f>
        <v>0.9171374916504899</v>
      </c>
      <c r="AY269" s="5">
        <f>V269+AQ269</f>
        <v>32232.43</v>
      </c>
      <c r="AZ269" s="1">
        <f>V269/AY269</f>
        <v>0.0828625083495101</v>
      </c>
      <c r="BA269" s="1">
        <f>AQ269/AY269</f>
        <v>0.9171374916504899</v>
      </c>
    </row>
    <row r="270" spans="1:53" ht="12.75">
      <c r="A270" s="4">
        <v>1497</v>
      </c>
      <c r="B270" s="3">
        <v>12</v>
      </c>
      <c r="C270" s="3">
        <f>B270/12</f>
        <v>1</v>
      </c>
      <c r="D270" s="5">
        <v>100.68</v>
      </c>
      <c r="E270" s="5">
        <f>D270*0.2447529</f>
        <v>24.641721972000003</v>
      </c>
      <c r="F270" s="5">
        <v>2224.15</v>
      </c>
      <c r="G270" s="5">
        <v>193.92</v>
      </c>
      <c r="H270" s="5">
        <f>G270*0.2447529</f>
        <v>47.462482367999996</v>
      </c>
      <c r="I270" s="5">
        <v>4305</v>
      </c>
      <c r="J270" s="5">
        <f t="shared" si="78"/>
        <v>72.10420434</v>
      </c>
      <c r="K270" s="5">
        <f t="shared" si="78"/>
        <v>6529.15</v>
      </c>
      <c r="N270" s="5">
        <f>M270*0.2447529</f>
        <v>0</v>
      </c>
      <c r="Q270" s="5">
        <f>P270*0.2447529</f>
        <v>0</v>
      </c>
      <c r="T270" s="5">
        <f>D270+G270+M270+P270</f>
        <v>294.6</v>
      </c>
      <c r="U270" s="5">
        <f>T270*0.2447529</f>
        <v>72.10420434000001</v>
      </c>
      <c r="V270" s="5">
        <v>6529.15</v>
      </c>
      <c r="X270" s="5">
        <v>13745.4</v>
      </c>
      <c r="Y270" s="5">
        <f>X270*0.2447529*(23/24)</f>
        <v>3224.0504070075</v>
      </c>
      <c r="Z270" s="5">
        <v>27143.12</v>
      </c>
      <c r="AA270" s="5">
        <v>16248.3</v>
      </c>
      <c r="AB270" s="5">
        <f>AA270*0.2447529*(23/24)</f>
        <v>3811.11777235875</v>
      </c>
      <c r="AC270" s="5">
        <v>32277.93</v>
      </c>
      <c r="AD270" s="5">
        <f t="shared" si="79"/>
        <v>7035.16817936625</v>
      </c>
      <c r="AE270" s="5">
        <f t="shared" si="79"/>
        <v>59421.05</v>
      </c>
      <c r="AH270" s="5">
        <f>AG270*0.2447529*(23/24)</f>
        <v>0</v>
      </c>
      <c r="AJ270" s="5">
        <v>1342.5</v>
      </c>
      <c r="AK270" s="5">
        <f>AJ270*0.2447529*(23/24)</f>
        <v>314.88990290625003</v>
      </c>
      <c r="AL270" s="5">
        <v>2677.19</v>
      </c>
      <c r="AN270" s="5">
        <f>(AP270/0.2447529)*24/23</f>
        <v>31336.200000000004</v>
      </c>
      <c r="AO270" s="5">
        <f t="shared" si="80"/>
        <v>31336.199999999997</v>
      </c>
      <c r="AP270" s="5">
        <f t="shared" si="80"/>
        <v>7350.0580822725005</v>
      </c>
      <c r="AQ270" s="5">
        <v>62098.24</v>
      </c>
      <c r="AS270" s="5">
        <f>Z270+AC270+AI270+AL270</f>
        <v>62098.240000000005</v>
      </c>
      <c r="AU270" s="5">
        <f>K270+AE270</f>
        <v>65950.2</v>
      </c>
      <c r="AV270" s="1">
        <f>K270/AU270</f>
        <v>0.09900121606909455</v>
      </c>
      <c r="AW270" s="1">
        <f>AE270/AU270</f>
        <v>0.9009987839309055</v>
      </c>
      <c r="AY270" s="5">
        <f>V270+AQ270</f>
        <v>68627.39</v>
      </c>
      <c r="AZ270" s="1">
        <f>V270/AY270</f>
        <v>0.09513912739505319</v>
      </c>
      <c r="BA270" s="1">
        <f>AQ270/AY270</f>
        <v>0.9048608726049467</v>
      </c>
    </row>
    <row r="271" spans="1:53" ht="12.75">
      <c r="A271" s="4">
        <v>1498</v>
      </c>
      <c r="B271" s="3">
        <v>12</v>
      </c>
      <c r="C271" s="3">
        <f>B271/12</f>
        <v>1</v>
      </c>
      <c r="D271" s="5">
        <v>63.15</v>
      </c>
      <c r="E271" s="5">
        <f>D271*0.2447529</f>
        <v>15.456145634999999</v>
      </c>
      <c r="F271" s="5">
        <v>1398.23</v>
      </c>
      <c r="G271" s="5">
        <v>106</v>
      </c>
      <c r="H271" s="5">
        <f>G271*0.2447529</f>
        <v>25.9438074</v>
      </c>
      <c r="I271" s="5">
        <v>2353.09</v>
      </c>
      <c r="J271" s="5">
        <f t="shared" si="78"/>
        <v>41.399953034999996</v>
      </c>
      <c r="K271" s="5">
        <f t="shared" si="78"/>
        <v>3751.32</v>
      </c>
      <c r="N271" s="5">
        <f>M271*0.2447529</f>
        <v>0</v>
      </c>
      <c r="Q271" s="5">
        <f>P271*0.2447529</f>
        <v>0</v>
      </c>
      <c r="T271" s="5">
        <f>D271+G271+M271+P271</f>
        <v>169.15</v>
      </c>
      <c r="U271" s="5">
        <f>T271*0.2447529</f>
        <v>41.399953035</v>
      </c>
      <c r="V271" s="5">
        <v>3751.32</v>
      </c>
      <c r="X271" s="5">
        <v>5599.4</v>
      </c>
      <c r="Y271" s="5">
        <f>X271*0.2447529*(23/24)</f>
        <v>1313.3664970825</v>
      </c>
      <c r="Z271" s="5">
        <v>11058.45</v>
      </c>
      <c r="AA271" s="5">
        <v>10233</v>
      </c>
      <c r="AB271" s="5">
        <f>AA271*0.2447529*(23/24)</f>
        <v>2400.1999079625</v>
      </c>
      <c r="AC271" s="5">
        <v>20173.15</v>
      </c>
      <c r="AD271" s="5">
        <f t="shared" si="79"/>
        <v>3713.5664050450005</v>
      </c>
      <c r="AE271" s="5">
        <f t="shared" si="79"/>
        <v>31231.600000000002</v>
      </c>
      <c r="AH271" s="5">
        <f>AG271*0.2447529*(23/24)</f>
        <v>0</v>
      </c>
      <c r="AJ271" s="5">
        <v>2913.1</v>
      </c>
      <c r="AK271" s="5">
        <f>AJ271*0.2447529*(23/24)</f>
        <v>683.2817699487499</v>
      </c>
      <c r="AL271" s="5">
        <v>5809.46</v>
      </c>
      <c r="AN271" s="5">
        <f>(AP271/0.2447529)*24/23</f>
        <v>18745.5</v>
      </c>
      <c r="AO271" s="5">
        <f t="shared" si="80"/>
        <v>18745.5</v>
      </c>
      <c r="AP271" s="5">
        <f t="shared" si="80"/>
        <v>4396.84817499375</v>
      </c>
      <c r="AQ271" s="5">
        <v>37041.06</v>
      </c>
      <c r="AS271" s="5">
        <f>Z271+AC271+AI271+AL271</f>
        <v>37041.060000000005</v>
      </c>
      <c r="AU271" s="5">
        <f>K271+AE271</f>
        <v>34982.920000000006</v>
      </c>
      <c r="AV271" s="1">
        <f>K271/AU271</f>
        <v>0.10723290108430056</v>
      </c>
      <c r="AW271" s="1">
        <f>AE271/AU271</f>
        <v>0.8927670989156994</v>
      </c>
      <c r="AY271" s="5">
        <f>V271+AQ271</f>
        <v>40792.38</v>
      </c>
      <c r="AZ271" s="1">
        <f>V271/AY271</f>
        <v>0.09196129277085574</v>
      </c>
      <c r="BA271" s="1">
        <f>AQ271/AY271</f>
        <v>0.9080387072291443</v>
      </c>
    </row>
    <row r="272" spans="1:53" ht="12.75">
      <c r="A272" s="4">
        <v>1499</v>
      </c>
      <c r="B272" s="3">
        <v>12</v>
      </c>
      <c r="C272" s="3">
        <f>B272/12</f>
        <v>1</v>
      </c>
      <c r="D272" s="5">
        <v>1201.42</v>
      </c>
      <c r="E272" s="5">
        <f>D272*0.2447529</f>
        <v>294.05102911800003</v>
      </c>
      <c r="F272" s="5">
        <v>27802.64</v>
      </c>
      <c r="G272" s="5">
        <v>504.96</v>
      </c>
      <c r="H272" s="5">
        <f>G272*0.2447529</f>
        <v>123.59042438399999</v>
      </c>
      <c r="I272" s="5">
        <v>11602.49</v>
      </c>
      <c r="J272" s="5">
        <f t="shared" si="78"/>
        <v>417.641453502</v>
      </c>
      <c r="K272" s="5">
        <f t="shared" si="78"/>
        <v>39405.13</v>
      </c>
      <c r="N272" s="5">
        <f>M272*0.2447529</f>
        <v>0</v>
      </c>
      <c r="Q272" s="5">
        <f>P272*0.2447529</f>
        <v>0</v>
      </c>
      <c r="T272" s="5">
        <f>D272+G272+M272+P272</f>
        <v>1706.38</v>
      </c>
      <c r="U272" s="5">
        <f>T272*0.2447529</f>
        <v>417.64145350200005</v>
      </c>
      <c r="V272" s="5">
        <v>39405.13</v>
      </c>
      <c r="X272" s="5">
        <v>5930.7</v>
      </c>
      <c r="Y272" s="5">
        <f>X272*0.2447529*(23/24)</f>
        <v>1391.07452302875</v>
      </c>
      <c r="Z272" s="5">
        <v>11734.7</v>
      </c>
      <c r="AA272" s="5">
        <v>11078.3</v>
      </c>
      <c r="AB272" s="5">
        <f>AA272*0.2447529*(23/24)</f>
        <v>2598.46913323375</v>
      </c>
      <c r="AC272" s="5">
        <v>21946.42</v>
      </c>
      <c r="AD272" s="5">
        <f t="shared" si="79"/>
        <v>3989.5436562625</v>
      </c>
      <c r="AE272" s="5">
        <f t="shared" si="79"/>
        <v>33681.119999999995</v>
      </c>
      <c r="AH272" s="5">
        <f>AG272*0.2447529*(23/24)</f>
        <v>0</v>
      </c>
      <c r="AJ272" s="5">
        <v>2913.1</v>
      </c>
      <c r="AK272" s="5">
        <f>AJ272*0.2447529*(23/24)</f>
        <v>683.2817699487499</v>
      </c>
      <c r="AL272" s="5">
        <v>5809.46</v>
      </c>
      <c r="AN272" s="5">
        <f>(AP272/0.2447529)*24/23</f>
        <v>19922.1</v>
      </c>
      <c r="AO272" s="5">
        <f t="shared" si="80"/>
        <v>19922.1</v>
      </c>
      <c r="AP272" s="5">
        <f t="shared" si="80"/>
        <v>4672.82542621125</v>
      </c>
      <c r="AQ272" s="5">
        <v>39490.58</v>
      </c>
      <c r="AS272" s="5">
        <f>Z272+AC272+AI272+AL272</f>
        <v>39490.579999999994</v>
      </c>
      <c r="AU272" s="5">
        <f>K272+AE272</f>
        <v>73086.25</v>
      </c>
      <c r="AV272" s="1">
        <f>K272/AU272</f>
        <v>0.5391592809865057</v>
      </c>
      <c r="AW272" s="1">
        <f>AE272/AU272</f>
        <v>0.46084071901349427</v>
      </c>
      <c r="AY272" s="5">
        <f>V272+AQ272</f>
        <v>78895.70999999999</v>
      </c>
      <c r="AZ272" s="1">
        <f>V272/AY272</f>
        <v>0.4994584623168991</v>
      </c>
      <c r="BA272" s="1">
        <f>AQ272/AY272</f>
        <v>0.500541537683101</v>
      </c>
    </row>
    <row r="273" spans="1:53" ht="12.75">
      <c r="A273" s="4">
        <v>1500</v>
      </c>
      <c r="B273" s="3">
        <v>12</v>
      </c>
      <c r="C273" s="3">
        <f>B273/12</f>
        <v>1</v>
      </c>
      <c r="D273" s="5">
        <f>E273/0.2447529</f>
        <v>4587.884760507435</v>
      </c>
      <c r="E273" s="5">
        <f>(464.4167+952.5324)-294.051</f>
        <v>1122.8981</v>
      </c>
      <c r="F273" s="5">
        <f>(43473.6383+89755.8993)-27802.64</f>
        <v>105426.89760000001</v>
      </c>
      <c r="G273" s="5">
        <f>H273/0.2447529</f>
        <v>2816.508813583005</v>
      </c>
      <c r="H273" s="5">
        <v>689.3486999999999</v>
      </c>
      <c r="I273" s="5">
        <f>(27362.0818+48778.4501)-11602.49</f>
        <v>64538.041900000004</v>
      </c>
      <c r="J273" s="5">
        <f t="shared" si="78"/>
        <v>1812.2468</v>
      </c>
      <c r="K273" s="5">
        <f t="shared" si="78"/>
        <v>169964.9395</v>
      </c>
      <c r="T273" s="5">
        <f>U273/0.2447529</f>
        <v>7404.39357409044</v>
      </c>
      <c r="U273" s="5">
        <v>1812.2468</v>
      </c>
      <c r="V273" s="5">
        <v>169964.9395</v>
      </c>
      <c r="X273" s="5">
        <f>Y273/0.2447529*(24/23)</f>
        <v>12156.922135860648</v>
      </c>
      <c r="Y273" s="5">
        <f>1633.544+2608.9962-1391.075</f>
        <v>2851.4652000000006</v>
      </c>
      <c r="Z273" s="5">
        <f>(12806.0107+21062.0153)-11734.7</f>
        <v>22133.325999999997</v>
      </c>
      <c r="AA273" s="5">
        <f>AB273/0.2447529*(24/23)</f>
        <v>13906.421999671822</v>
      </c>
      <c r="AB273" s="5">
        <v>3261.8188999999993</v>
      </c>
      <c r="AC273" s="5">
        <f>(24007.4079+25629.3001)-21946.42</f>
        <v>27690.288</v>
      </c>
      <c r="AD273" s="5">
        <f t="shared" si="79"/>
        <v>6113.2841</v>
      </c>
      <c r="AE273" s="5">
        <f t="shared" si="79"/>
        <v>49823.614</v>
      </c>
      <c r="AJ273" s="5">
        <v>2913.1</v>
      </c>
      <c r="AK273" s="5">
        <v>683.2817699487499</v>
      </c>
      <c r="AL273" s="5">
        <v>5809.46</v>
      </c>
      <c r="AN273" s="5">
        <f>(AP273/0.2447529)*24/23</f>
        <v>28976.44413553247</v>
      </c>
      <c r="AO273" s="5">
        <f t="shared" si="80"/>
        <v>28976.444135532467</v>
      </c>
      <c r="AP273" s="5">
        <f t="shared" si="80"/>
        <v>6796.565869948749</v>
      </c>
      <c r="AQ273" s="5">
        <f>Z273+AC273+AI273+AL273</f>
        <v>55633.074</v>
      </c>
      <c r="AS273" s="5">
        <f>Z273+AC273+AI273+AL273</f>
        <v>55633.074</v>
      </c>
      <c r="AU273" s="5">
        <f>K273+AE273</f>
        <v>219788.5535</v>
      </c>
      <c r="AV273" s="1">
        <f>K273/AU273</f>
        <v>0.7733111519840818</v>
      </c>
      <c r="AW273" s="1">
        <f>AE273/AU273</f>
        <v>0.22668884801591818</v>
      </c>
      <c r="AY273" s="5">
        <f>V273+AQ273</f>
        <v>225598.0135</v>
      </c>
      <c r="AZ273" s="1">
        <f>V273/AY273</f>
        <v>0.7533973232437173</v>
      </c>
      <c r="BA273" s="1">
        <f>AQ273/AY273</f>
        <v>0.2466026767562827</v>
      </c>
    </row>
    <row r="274" ht="12.75">
      <c r="B274" s="3"/>
    </row>
    <row r="275" spans="1:53" ht="12.75">
      <c r="A275" s="4" t="s">
        <v>38</v>
      </c>
      <c r="B275" s="8">
        <f>SUM(B269:B274)</f>
        <v>60</v>
      </c>
      <c r="C275" s="3">
        <f>B275/12</f>
        <v>5</v>
      </c>
      <c r="D275" s="5">
        <f>E275/0.2447529</f>
        <v>1198.846952101487</v>
      </c>
      <c r="E275" s="5">
        <f>SUM(E269:E274)/C275</f>
        <v>293.42126818300005</v>
      </c>
      <c r="F275" s="5">
        <f>SUM(F269:F274)/C275</f>
        <v>27548.325520000002</v>
      </c>
      <c r="G275" s="5">
        <f>H275/0.2447529</f>
        <v>740.3877627166011</v>
      </c>
      <c r="H275" s="5">
        <f>SUM(H269:H274)/C275</f>
        <v>181.21205204939997</v>
      </c>
      <c r="I275" s="5">
        <f>SUM(I269:I274)/C275</f>
        <v>16915.954380000003</v>
      </c>
      <c r="J275" s="5">
        <f>SUM(J269:J274)/C275</f>
        <v>474.6333202324</v>
      </c>
      <c r="K275" s="5">
        <f>SUM(K269:K274)/C275</f>
        <v>44464.2799</v>
      </c>
      <c r="M275" s="5">
        <f>SUM(M269:M274)/C275</f>
        <v>0</v>
      </c>
      <c r="N275" s="5">
        <f>SUM(N269:N274)/C275</f>
        <v>0</v>
      </c>
      <c r="O275" s="5">
        <f>SUM(O269:O274)/C275</f>
        <v>0</v>
      </c>
      <c r="P275" s="5">
        <f>SUM(P269:P274)/C275</f>
        <v>0</v>
      </c>
      <c r="Q275" s="5">
        <f>SUM(Q269:Q274)/C275</f>
        <v>0</v>
      </c>
      <c r="R275" s="5">
        <f>SUM(R269:R274)/C275</f>
        <v>0</v>
      </c>
      <c r="T275" s="5">
        <f>U275/0.2447529</f>
        <v>1939.2347148180882</v>
      </c>
      <c r="U275" s="5">
        <f>SUM(U269:U274)/C275</f>
        <v>474.6333202324</v>
      </c>
      <c r="V275" s="5">
        <f>SUM(V269:V274)/C275</f>
        <v>44464.2799</v>
      </c>
      <c r="X275" s="5">
        <f>SUM(X269:X274)/C275</f>
        <v>8833.38442717213</v>
      </c>
      <c r="Y275" s="5">
        <f>SUM(Y269:Y274)/C275</f>
        <v>2071.913269725</v>
      </c>
      <c r="Z275" s="5">
        <f>SUM(Z269:Z274)/C275</f>
        <v>17066.9112</v>
      </c>
      <c r="AA275" s="5">
        <f>SUM(AA269:AA274)/C275</f>
        <v>11941.984399934365</v>
      </c>
      <c r="AB275" s="5">
        <f>SUM(AB269:AB274)/C275</f>
        <v>2801.0505089037497</v>
      </c>
      <c r="AC275" s="5">
        <f>SUM(AC269:AC274)/C275</f>
        <v>23676.8796</v>
      </c>
      <c r="AD275" s="5">
        <f>Y275+AB275</f>
        <v>4872.963778628749</v>
      </c>
      <c r="AE275" s="5">
        <f>SUM(AE269:AE274)/C275</f>
        <v>40743.7908</v>
      </c>
      <c r="AG275" s="5">
        <f>SUM(AG269:AG274)/C275</f>
        <v>0</v>
      </c>
      <c r="AH275" s="5">
        <f>SUM(AH269:AH274)/C275</f>
        <v>0</v>
      </c>
      <c r="AI275" s="5">
        <f>SUM(AI269:AI274)/C275</f>
        <v>0</v>
      </c>
      <c r="AJ275" s="5">
        <f>SUM(AJ269:AJ274)/C275</f>
        <v>2016.3600000000001</v>
      </c>
      <c r="AK275" s="5">
        <f>SUM(AK269:AK274)/C275</f>
        <v>472.9470425505</v>
      </c>
      <c r="AL275" s="5">
        <f>SUM(AL269:AL274)/C275</f>
        <v>4021.114</v>
      </c>
      <c r="AN275" s="5">
        <f>(AP275/0.2447529)*24/23</f>
        <v>22791.728827106494</v>
      </c>
      <c r="AO275" s="5">
        <f>X275+AA275+AG275+AJ275</f>
        <v>22791.728827106497</v>
      </c>
      <c r="AP275" s="5">
        <f>Y275+AB275+AH275+AK275</f>
        <v>5345.910821179249</v>
      </c>
      <c r="AQ275" s="5">
        <f>SUM(AQ269:AQ274)/C275</f>
        <v>44764.904800000004</v>
      </c>
      <c r="AS275" s="5">
        <f>SUM(AS269:AS274)/C275</f>
        <v>44764.9048</v>
      </c>
      <c r="AU275" s="5">
        <f>SUM(AU269:AU274)/C275</f>
        <v>85208.07070000001</v>
      </c>
      <c r="AV275" s="1">
        <f>K275/AU275</f>
        <v>0.5218317881712113</v>
      </c>
      <c r="AW275" s="1">
        <f>AE275/AU275</f>
        <v>0.4781682118287886</v>
      </c>
      <c r="AY275" s="5">
        <f>SUM(AY269:AY274)/C275</f>
        <v>89229.18470000001</v>
      </c>
      <c r="AZ275" s="1">
        <f>V275/AY275</f>
        <v>0.4983154340084427</v>
      </c>
      <c r="BA275" s="1">
        <f>AQ275/AY275</f>
        <v>0.5016845659915572</v>
      </c>
    </row>
    <row r="276" ht="12.75">
      <c r="B276" s="3"/>
    </row>
    <row r="277" spans="1:53" ht="12.75">
      <c r="A277" s="4">
        <v>1501</v>
      </c>
      <c r="B277" s="3">
        <v>12</v>
      </c>
      <c r="C277" s="3">
        <f>B277/12</f>
        <v>1</v>
      </c>
      <c r="D277" s="5">
        <f>E277/0.2447529</f>
        <v>994.2337761881473</v>
      </c>
      <c r="E277" s="5">
        <v>243.3416</v>
      </c>
      <c r="F277" s="5">
        <v>23071.0313</v>
      </c>
      <c r="G277" s="5">
        <f>H277/0.2447529</f>
        <v>2387.0703881343184</v>
      </c>
      <c r="H277" s="5">
        <v>584.2424</v>
      </c>
      <c r="I277" s="5">
        <v>55388.8521</v>
      </c>
      <c r="J277" s="5">
        <f aca="true" t="shared" si="81" ref="J277:K281">E277+H277</f>
        <v>827.584</v>
      </c>
      <c r="K277" s="5">
        <f t="shared" si="81"/>
        <v>78459.88339999999</v>
      </c>
      <c r="Y277" s="5">
        <v>818.0084</v>
      </c>
      <c r="Z277" s="5">
        <v>6913.6757</v>
      </c>
      <c r="AA277" s="5">
        <f>AB277/0.2447529</f>
        <v>10298.469190763419</v>
      </c>
      <c r="AB277" s="5">
        <v>2520.5802</v>
      </c>
      <c r="AC277" s="5">
        <v>21303.5487</v>
      </c>
      <c r="AD277" s="5">
        <f aca="true" t="shared" si="82" ref="AD277:AE281">Y277+AB277</f>
        <v>3338.5886</v>
      </c>
      <c r="AE277" s="5">
        <f t="shared" si="82"/>
        <v>28217.2244</v>
      </c>
      <c r="AP277" s="5">
        <f aca="true" t="shared" si="83" ref="AP277:AQ281">Y277+AB277+AH277+AK277</f>
        <v>3338.5886</v>
      </c>
      <c r="AQ277" s="5">
        <f t="shared" si="83"/>
        <v>28217.2244</v>
      </c>
      <c r="AS277" s="5">
        <f>Z277+AC277+AI277+AL277</f>
        <v>28217.2244</v>
      </c>
      <c r="AU277" s="5">
        <f>K277+AE277</f>
        <v>106677.1078</v>
      </c>
      <c r="AV277" s="1">
        <f>K277/AU277</f>
        <v>0.7354894130341242</v>
      </c>
      <c r="AW277" s="1">
        <f>AE277/AU277</f>
        <v>0.2645105869658757</v>
      </c>
      <c r="AY277" s="5">
        <f>V277+AQ277</f>
        <v>28217.2244</v>
      </c>
      <c r="AZ277" s="1">
        <f>V277/AY277</f>
        <v>0</v>
      </c>
      <c r="BA277" s="1">
        <f>AQ277/AY277</f>
        <v>1</v>
      </c>
    </row>
    <row r="278" spans="1:53" ht="12.75">
      <c r="A278" s="4">
        <v>1502</v>
      </c>
      <c r="B278" s="3">
        <v>12</v>
      </c>
      <c r="C278" s="3">
        <f>B278/12</f>
        <v>1</v>
      </c>
      <c r="D278" s="5">
        <f>E278/0.2447529</f>
        <v>575.1171896226765</v>
      </c>
      <c r="E278" s="5">
        <v>140.7616</v>
      </c>
      <c r="F278" s="5">
        <v>13346.0513</v>
      </c>
      <c r="G278" s="5">
        <f>H278/0.2447529</f>
        <v>1378.5470979097693</v>
      </c>
      <c r="H278" s="5">
        <v>337.4034</v>
      </c>
      <c r="I278" s="5">
        <v>32004.8077</v>
      </c>
      <c r="J278" s="5">
        <f t="shared" si="81"/>
        <v>478.16499999999996</v>
      </c>
      <c r="K278" s="5">
        <f t="shared" si="81"/>
        <v>45350.859</v>
      </c>
      <c r="Y278" s="5">
        <v>880.3526</v>
      </c>
      <c r="Z278" s="5">
        <v>7552.3569</v>
      </c>
      <c r="AA278" s="5">
        <f>AB278/0.2447529</f>
        <v>8719.521198727369</v>
      </c>
      <c r="AB278" s="5">
        <v>2134.1281</v>
      </c>
      <c r="AC278" s="5">
        <v>18408.3931</v>
      </c>
      <c r="AD278" s="5">
        <f t="shared" si="82"/>
        <v>3014.4807</v>
      </c>
      <c r="AE278" s="5">
        <f t="shared" si="82"/>
        <v>25960.75</v>
      </c>
      <c r="AP278" s="5">
        <f t="shared" si="83"/>
        <v>3014.4807</v>
      </c>
      <c r="AQ278" s="5">
        <f t="shared" si="83"/>
        <v>25960.75</v>
      </c>
      <c r="AS278" s="5">
        <f>Z278+AC278+AI278+AL278</f>
        <v>25960.75</v>
      </c>
      <c r="AU278" s="5">
        <f>K278+AE278</f>
        <v>71311.609</v>
      </c>
      <c r="AV278" s="1">
        <f>K278/AU278</f>
        <v>0.6359533831300875</v>
      </c>
      <c r="AW278" s="1">
        <f>AE278/AU278</f>
        <v>0.36404661686991246</v>
      </c>
      <c r="AY278" s="5">
        <f>V278+AQ278</f>
        <v>25960.75</v>
      </c>
      <c r="AZ278" s="1">
        <f>V278/AY278</f>
        <v>0</v>
      </c>
      <c r="BA278" s="1">
        <f>AQ278/AY278</f>
        <v>1</v>
      </c>
    </row>
    <row r="279" spans="1:53" ht="12.75">
      <c r="A279" s="4">
        <v>1503</v>
      </c>
      <c r="B279" s="3">
        <v>12</v>
      </c>
      <c r="C279" s="3">
        <f>B279/12</f>
        <v>1</v>
      </c>
      <c r="D279" s="5">
        <f>E279/0.2447529</f>
        <v>415.0463590012621</v>
      </c>
      <c r="E279" s="5">
        <v>101.5838</v>
      </c>
      <c r="F279" s="5">
        <v>9635.3722</v>
      </c>
      <c r="G279" s="5">
        <f>H279/0.2447529</f>
        <v>1377.3683580460129</v>
      </c>
      <c r="H279" s="5">
        <v>337.1149</v>
      </c>
      <c r="I279" s="5">
        <v>31979.3307</v>
      </c>
      <c r="J279" s="5">
        <f t="shared" si="81"/>
        <v>438.6987</v>
      </c>
      <c r="K279" s="5">
        <f t="shared" si="81"/>
        <v>41614.7029</v>
      </c>
      <c r="Y279" s="5">
        <v>1421.0707</v>
      </c>
      <c r="Z279" s="5">
        <v>12339.4387</v>
      </c>
      <c r="AA279" s="5">
        <f>AB279/0.2447529</f>
        <v>9012.017835130862</v>
      </c>
      <c r="AB279" s="5">
        <v>2205.7175</v>
      </c>
      <c r="AC279" s="5">
        <v>19063.5379</v>
      </c>
      <c r="AD279" s="5">
        <f t="shared" si="82"/>
        <v>3626.7882</v>
      </c>
      <c r="AE279" s="5">
        <f t="shared" si="82"/>
        <v>31402.9766</v>
      </c>
      <c r="AP279" s="5">
        <f t="shared" si="83"/>
        <v>3626.7882</v>
      </c>
      <c r="AQ279" s="5">
        <f t="shared" si="83"/>
        <v>31402.9766</v>
      </c>
      <c r="AS279" s="5">
        <f>Z279+AC279+AI279+AL279</f>
        <v>31402.9766</v>
      </c>
      <c r="AU279" s="5">
        <f>K279+AE279</f>
        <v>73017.6795</v>
      </c>
      <c r="AV279" s="1">
        <f>K279/AU279</f>
        <v>0.569926395702564</v>
      </c>
      <c r="AW279" s="1">
        <f>AE279/AU279</f>
        <v>0.43007360429743596</v>
      </c>
      <c r="AY279" s="5">
        <f>V279+AQ279</f>
        <v>31402.9766</v>
      </c>
      <c r="AZ279" s="1">
        <f>V279/AY279</f>
        <v>0</v>
      </c>
      <c r="BA279" s="1">
        <f>AQ279/AY279</f>
        <v>1</v>
      </c>
    </row>
    <row r="280" spans="1:53" ht="12.75">
      <c r="A280" s="4">
        <v>1504</v>
      </c>
      <c r="B280" s="3">
        <v>12</v>
      </c>
      <c r="C280" s="3">
        <f>B280/12</f>
        <v>1</v>
      </c>
      <c r="D280" s="5">
        <f>E280/0.2447529</f>
        <v>582.0458102845769</v>
      </c>
      <c r="E280" s="5">
        <v>142.4574</v>
      </c>
      <c r="F280" s="5">
        <v>13511.1046</v>
      </c>
      <c r="G280" s="5">
        <f>H280/0.2447529</f>
        <v>1322.68340844991</v>
      </c>
      <c r="H280" s="5">
        <v>323.7306</v>
      </c>
      <c r="I280" s="5">
        <v>30719.9159</v>
      </c>
      <c r="J280" s="5">
        <f t="shared" si="81"/>
        <v>466.188</v>
      </c>
      <c r="K280" s="5">
        <f t="shared" si="81"/>
        <v>44231.0205</v>
      </c>
      <c r="Y280" s="5">
        <v>647.2162</v>
      </c>
      <c r="Z280" s="5">
        <v>5496.5182</v>
      </c>
      <c r="AA280" s="5">
        <f>AB280/0.2447529</f>
        <v>8687.726682707336</v>
      </c>
      <c r="AB280" s="5">
        <v>2126.3463</v>
      </c>
      <c r="AC280" s="5">
        <v>17951.3956</v>
      </c>
      <c r="AD280" s="5">
        <f t="shared" si="82"/>
        <v>2773.5625</v>
      </c>
      <c r="AE280" s="5">
        <f t="shared" si="82"/>
        <v>23447.913800000002</v>
      </c>
      <c r="AP280" s="5">
        <f t="shared" si="83"/>
        <v>2773.5625</v>
      </c>
      <c r="AQ280" s="5">
        <f t="shared" si="83"/>
        <v>23447.913800000002</v>
      </c>
      <c r="AS280" s="5">
        <f>Z280+AC280+AI280+AL280</f>
        <v>23447.913800000002</v>
      </c>
      <c r="AU280" s="5">
        <f>K280+AE280</f>
        <v>67678.9343</v>
      </c>
      <c r="AV280" s="1">
        <f>K280/AU280</f>
        <v>0.6535419175475995</v>
      </c>
      <c r="AW280" s="1">
        <f>AE280/AU280</f>
        <v>0.3464580824524006</v>
      </c>
      <c r="AY280" s="5">
        <f>V280+AQ280</f>
        <v>23447.913800000002</v>
      </c>
      <c r="AZ280" s="1">
        <f>V280/AY280</f>
        <v>0</v>
      </c>
      <c r="BA280" s="1">
        <f>AQ280/AY280</f>
        <v>1</v>
      </c>
    </row>
    <row r="281" spans="1:53" ht="12.75">
      <c r="A281" s="4">
        <v>1505</v>
      </c>
      <c r="B281" s="3">
        <v>12</v>
      </c>
      <c r="C281" s="3">
        <f>B281/12</f>
        <v>1</v>
      </c>
      <c r="D281" s="5">
        <f>E281/0.2447529</f>
        <v>587.1673022056124</v>
      </c>
      <c r="E281" s="5">
        <v>143.7109</v>
      </c>
      <c r="F281" s="5">
        <v>13632.1046</v>
      </c>
      <c r="G281" s="5">
        <f>H281/0.2447529</f>
        <v>1389.1868084096245</v>
      </c>
      <c r="H281" s="5">
        <v>340.0075</v>
      </c>
      <c r="I281" s="5">
        <v>32274.0778</v>
      </c>
      <c r="J281" s="5">
        <f t="shared" si="81"/>
        <v>483.7184</v>
      </c>
      <c r="K281" s="5">
        <f t="shared" si="81"/>
        <v>45906.1824</v>
      </c>
      <c r="Y281" s="5">
        <v>784.9865</v>
      </c>
      <c r="Z281" s="5">
        <v>6751.9812</v>
      </c>
      <c r="AA281" s="5">
        <f>AB281/0.2447529</f>
        <v>9196.106358698917</v>
      </c>
      <c r="AB281" s="5">
        <v>2250.7737</v>
      </c>
      <c r="AC281" s="5">
        <v>18733.7167</v>
      </c>
      <c r="AD281" s="5">
        <f t="shared" si="82"/>
        <v>3035.7602</v>
      </c>
      <c r="AE281" s="5">
        <f t="shared" si="82"/>
        <v>25485.6979</v>
      </c>
      <c r="AP281" s="5">
        <f t="shared" si="83"/>
        <v>3035.7602</v>
      </c>
      <c r="AQ281" s="5">
        <f t="shared" si="83"/>
        <v>25485.6979</v>
      </c>
      <c r="AS281" s="5">
        <f>Z281+AC281+AI281+AL281</f>
        <v>25485.6979</v>
      </c>
      <c r="AU281" s="5">
        <f>K281+AE281</f>
        <v>71391.88029999999</v>
      </c>
      <c r="AV281" s="1">
        <f>K281/AU281</f>
        <v>0.6430168557978155</v>
      </c>
      <c r="AW281" s="1">
        <f>AE281/AU281</f>
        <v>0.35698314420218463</v>
      </c>
      <c r="AY281" s="5">
        <f>V281+AQ281</f>
        <v>25485.6979</v>
      </c>
      <c r="AZ281" s="1">
        <f>V281/AY281</f>
        <v>0</v>
      </c>
      <c r="BA281" s="1">
        <f>AQ281/AY281</f>
        <v>1</v>
      </c>
    </row>
    <row r="282" ht="12.75">
      <c r="B282" s="3"/>
    </row>
    <row r="283" spans="1:53" ht="12.75">
      <c r="A283" s="4" t="s">
        <v>39</v>
      </c>
      <c r="B283" s="8">
        <f>SUM(B277:B282)</f>
        <v>60</v>
      </c>
      <c r="C283" s="3">
        <f>B283/12</f>
        <v>5</v>
      </c>
      <c r="D283" s="5">
        <f>E283/0.2447529</f>
        <v>630.722087460455</v>
      </c>
      <c r="E283" s="5">
        <f>SUM(E277:E282)/C283</f>
        <v>154.37106</v>
      </c>
      <c r="F283" s="5">
        <f>SUM(F277:F282)/C283</f>
        <v>14639.132799999998</v>
      </c>
      <c r="G283" s="5">
        <f>H283/0.2447529</f>
        <v>1570.9712121899272</v>
      </c>
      <c r="H283" s="5">
        <f>SUM(H277:H282)/C283</f>
        <v>384.49976000000004</v>
      </c>
      <c r="I283" s="5">
        <f>SUM(I277:I282)/C283</f>
        <v>36473.396839999994</v>
      </c>
      <c r="J283" s="5">
        <f>SUM(J277:J282)/C283</f>
        <v>538.8708199999999</v>
      </c>
      <c r="K283" s="5">
        <f>SUM(K277:K282)/C283</f>
        <v>51112.52964</v>
      </c>
      <c r="Y283" s="5">
        <f>SUM(Y277:Y282)/C283</f>
        <v>910.32688</v>
      </c>
      <c r="Z283" s="5">
        <f>SUM(Z277:Z282)/C283</f>
        <v>7810.79414</v>
      </c>
      <c r="AA283" s="5">
        <f>AB283/0.2447529</f>
        <v>9182.768253205582</v>
      </c>
      <c r="AB283" s="5">
        <f>SUM(AB277:AB282)/C283</f>
        <v>2247.5091600000005</v>
      </c>
      <c r="AC283" s="5">
        <f>SUM(AC277:AC282)/C283</f>
        <v>19092.1184</v>
      </c>
      <c r="AD283" s="5">
        <f>Y283+AB283</f>
        <v>3157.8360400000006</v>
      </c>
      <c r="AE283" s="5">
        <f>SUM(AE277:AE282)/C283</f>
        <v>26902.91254</v>
      </c>
      <c r="AP283" s="5">
        <f>Y283+AB283+AH283+AK283</f>
        <v>3157.8360400000006</v>
      </c>
      <c r="AQ283" s="5">
        <f>AVERAGE(AQ277:AQ282)</f>
        <v>26902.91254</v>
      </c>
      <c r="AS283" s="5">
        <f>Z283+AC283+AI283+AL283</f>
        <v>26902.912539999998</v>
      </c>
      <c r="AU283" s="5">
        <f>SUM(AU277:AU282)/C283</f>
        <v>78015.44217999998</v>
      </c>
      <c r="AV283" s="1">
        <f>K283/AU283</f>
        <v>0.6551591353167154</v>
      </c>
      <c r="AW283" s="1">
        <f>AE283/AU283</f>
        <v>0.3448408646832848</v>
      </c>
      <c r="AY283" s="5">
        <f>V283+AQ283</f>
        <v>26902.91254</v>
      </c>
      <c r="AZ283" s="1">
        <f>V283/AY283</f>
        <v>0</v>
      </c>
      <c r="BA283" s="1">
        <f>AQ283/AY283</f>
        <v>1</v>
      </c>
    </row>
    <row r="284" ht="12.75">
      <c r="B284" s="3"/>
    </row>
    <row r="285" spans="1:53" ht="12.75">
      <c r="A285" s="4">
        <v>1506</v>
      </c>
      <c r="B285" s="3">
        <v>12</v>
      </c>
      <c r="C285" s="3">
        <f>B285/12</f>
        <v>1</v>
      </c>
      <c r="D285" s="5">
        <f>E285/0.2447529</f>
        <v>290.5228089227952</v>
      </c>
      <c r="E285" s="5">
        <v>71.1063</v>
      </c>
      <c r="F285" s="5">
        <v>6752.6641</v>
      </c>
      <c r="G285" s="5">
        <f>H285/0.2447529</f>
        <v>1487.3993321427447</v>
      </c>
      <c r="H285" s="5">
        <v>364.0453</v>
      </c>
      <c r="I285" s="5">
        <v>34563.3655</v>
      </c>
      <c r="J285" s="5">
        <f aca="true" t="shared" si="84" ref="J285:K289">E285+H285</f>
        <v>435.15160000000003</v>
      </c>
      <c r="K285" s="5">
        <f t="shared" si="84"/>
        <v>41316.0296</v>
      </c>
      <c r="Y285" s="5">
        <v>771.2929</v>
      </c>
      <c r="Z285" s="5">
        <v>6835.4735</v>
      </c>
      <c r="AA285" s="5">
        <f>AB285/0.2447529</f>
        <v>8726.214888567203</v>
      </c>
      <c r="AB285" s="5">
        <v>2135.7664</v>
      </c>
      <c r="AC285" s="5">
        <v>18012.4339</v>
      </c>
      <c r="AD285" s="5">
        <f aca="true" t="shared" si="85" ref="AD285:AE289">Y285+AB285</f>
        <v>2907.0593</v>
      </c>
      <c r="AE285" s="5">
        <f t="shared" si="85"/>
        <v>24847.9074</v>
      </c>
      <c r="AP285" s="5">
        <f aca="true" t="shared" si="86" ref="AP285:AQ289">Y285+AB285+AH285+AK285</f>
        <v>2907.0593</v>
      </c>
      <c r="AQ285" s="5">
        <f t="shared" si="86"/>
        <v>24847.9074</v>
      </c>
      <c r="AS285" s="5">
        <f>Z285+AC285+AI285+AL285</f>
        <v>24847.9074</v>
      </c>
      <c r="AU285" s="5">
        <f>K285+AE285</f>
        <v>66163.937</v>
      </c>
      <c r="AV285" s="1">
        <f>K285/AU285</f>
        <v>0.6244493824483268</v>
      </c>
      <c r="AW285" s="1">
        <f>AE285/AU285</f>
        <v>0.3755506175516732</v>
      </c>
      <c r="AY285" s="5">
        <f>V285+AQ285</f>
        <v>24847.9074</v>
      </c>
      <c r="AZ285" s="1">
        <f>V285/AY285</f>
        <v>0</v>
      </c>
      <c r="BA285" s="1">
        <f>AQ285/AY285</f>
        <v>1</v>
      </c>
    </row>
    <row r="286" spans="1:53" ht="12.75">
      <c r="A286" s="4">
        <v>1507</v>
      </c>
      <c r="B286" s="3">
        <v>12</v>
      </c>
      <c r="C286" s="3">
        <f>B286/12</f>
        <v>1</v>
      </c>
      <c r="D286" s="5">
        <f>E286/0.2447529</f>
        <v>97.75451077392749</v>
      </c>
      <c r="E286" s="5">
        <v>23.9257</v>
      </c>
      <c r="F286" s="5">
        <v>2272.3855</v>
      </c>
      <c r="G286" s="5">
        <f>H286/0.2447529</f>
        <v>885.5609065306273</v>
      </c>
      <c r="H286" s="5">
        <v>216.7436</v>
      </c>
      <c r="I286" s="5">
        <v>20578.119</v>
      </c>
      <c r="J286" s="5">
        <f t="shared" si="84"/>
        <v>240.6693</v>
      </c>
      <c r="K286" s="5">
        <f t="shared" si="84"/>
        <v>22850.5045</v>
      </c>
      <c r="Y286" s="5">
        <v>132.055</v>
      </c>
      <c r="Z286" s="5">
        <v>1210.2838</v>
      </c>
      <c r="AA286" s="5">
        <f>AB286/0.2447529</f>
        <v>4961.211899838572</v>
      </c>
      <c r="AB286" s="5">
        <v>1214.271</v>
      </c>
      <c r="AC286" s="5">
        <v>10361.842299999998</v>
      </c>
      <c r="AD286" s="5">
        <f t="shared" si="85"/>
        <v>1346.326</v>
      </c>
      <c r="AE286" s="5">
        <f t="shared" si="85"/>
        <v>11572.126099999998</v>
      </c>
      <c r="AP286" s="5">
        <f t="shared" si="86"/>
        <v>1346.326</v>
      </c>
      <c r="AQ286" s="5">
        <f t="shared" si="86"/>
        <v>11572.126099999998</v>
      </c>
      <c r="AS286" s="5">
        <f>Z286+AC286+AI286+AL286</f>
        <v>11572.126099999998</v>
      </c>
      <c r="AU286" s="5">
        <f>K286+AE286</f>
        <v>34422.6306</v>
      </c>
      <c r="AV286" s="1">
        <f>K286/AU286</f>
        <v>0.663822145539336</v>
      </c>
      <c r="AW286" s="1">
        <f>AE286/AU286</f>
        <v>0.336177854460664</v>
      </c>
      <c r="AY286" s="5">
        <f>V286+AQ286</f>
        <v>11572.126099999998</v>
      </c>
      <c r="AZ286" s="1">
        <f>V286/AY286</f>
        <v>0</v>
      </c>
      <c r="BA286" s="1">
        <f>AQ286/AY286</f>
        <v>1</v>
      </c>
    </row>
    <row r="287" spans="1:53" ht="12.75">
      <c r="A287" s="4">
        <v>1508</v>
      </c>
      <c r="B287" s="3">
        <v>12</v>
      </c>
      <c r="C287" s="3">
        <f>B287/12</f>
        <v>1</v>
      </c>
      <c r="D287" s="5">
        <f>E287/0.2447529</f>
        <v>47.21782663249342</v>
      </c>
      <c r="E287" s="5">
        <v>11.5567</v>
      </c>
      <c r="F287" s="5">
        <v>1097.4118</v>
      </c>
      <c r="G287" s="5">
        <f>H287/0.2447529</f>
        <v>1001.6134640284139</v>
      </c>
      <c r="H287" s="5">
        <v>245.1478</v>
      </c>
      <c r="I287" s="5">
        <v>23277.544</v>
      </c>
      <c r="J287" s="5">
        <f t="shared" si="84"/>
        <v>256.7045</v>
      </c>
      <c r="K287" s="5">
        <f t="shared" si="84"/>
        <v>24374.955800000003</v>
      </c>
      <c r="Y287" s="5">
        <v>25.2037</v>
      </c>
      <c r="Z287" s="5">
        <v>228.2501</v>
      </c>
      <c r="AA287" s="5">
        <f>AB287/0.2447529</f>
        <v>4167.075446297062</v>
      </c>
      <c r="AB287" s="5">
        <v>1019.9038</v>
      </c>
      <c r="AC287" s="5">
        <v>8752.4294</v>
      </c>
      <c r="AD287" s="5">
        <f t="shared" si="85"/>
        <v>1045.1075</v>
      </c>
      <c r="AE287" s="5">
        <f t="shared" si="85"/>
        <v>8980.6795</v>
      </c>
      <c r="AP287" s="5">
        <f t="shared" si="86"/>
        <v>1045.1075</v>
      </c>
      <c r="AQ287" s="5">
        <f t="shared" si="86"/>
        <v>8980.6795</v>
      </c>
      <c r="AS287" s="5">
        <f>Z287+AC287+AI287+AL287</f>
        <v>8980.6795</v>
      </c>
      <c r="AU287" s="5">
        <f>K287+AE287</f>
        <v>33355.6353</v>
      </c>
      <c r="AV287" s="1">
        <f>K287/AU287</f>
        <v>0.7307597526106782</v>
      </c>
      <c r="AW287" s="1">
        <f>AE287/AU287</f>
        <v>0.26924024738932195</v>
      </c>
      <c r="AY287" s="5">
        <f>V287+AQ287</f>
        <v>8980.6795</v>
      </c>
      <c r="AZ287" s="1">
        <f>V287/AY287</f>
        <v>0</v>
      </c>
      <c r="BA287" s="1">
        <f>AQ287/AY287</f>
        <v>1</v>
      </c>
    </row>
    <row r="288" spans="1:53" ht="12.75">
      <c r="A288" s="4">
        <v>1509</v>
      </c>
      <c r="B288" s="3">
        <v>12</v>
      </c>
      <c r="C288" s="3">
        <f>B288/12</f>
        <v>1</v>
      </c>
      <c r="D288" s="5">
        <f>E288/0.2447529</f>
        <v>297.1462238036812</v>
      </c>
      <c r="E288" s="5">
        <v>72.7274</v>
      </c>
      <c r="F288" s="5">
        <v>6906.1261</v>
      </c>
      <c r="G288" s="5">
        <f>H288/0.2447529</f>
        <v>1114.6217266475699</v>
      </c>
      <c r="H288" s="5">
        <v>272.8069</v>
      </c>
      <c r="I288" s="5">
        <v>25902.5806</v>
      </c>
      <c r="J288" s="5">
        <f t="shared" si="84"/>
        <v>345.5343</v>
      </c>
      <c r="K288" s="5">
        <f t="shared" si="84"/>
        <v>32808.7067</v>
      </c>
      <c r="Y288" s="5">
        <v>158.6092</v>
      </c>
      <c r="Z288" s="5">
        <v>1436.4017</v>
      </c>
      <c r="AA288" s="5">
        <f>AB288/0.2447529</f>
        <v>2901.644474896927</v>
      </c>
      <c r="AB288" s="5">
        <v>710.1859000000001</v>
      </c>
      <c r="AC288" s="5">
        <v>6114.2563</v>
      </c>
      <c r="AD288" s="5">
        <f t="shared" si="85"/>
        <v>868.7951</v>
      </c>
      <c r="AE288" s="5">
        <f t="shared" si="85"/>
        <v>7550.657999999999</v>
      </c>
      <c r="AP288" s="5">
        <f t="shared" si="86"/>
        <v>868.7951</v>
      </c>
      <c r="AQ288" s="5">
        <f t="shared" si="86"/>
        <v>7550.657999999999</v>
      </c>
      <c r="AS288" s="5">
        <f>Z288+AC288+AI288+AL288</f>
        <v>7550.657999999999</v>
      </c>
      <c r="AU288" s="5">
        <f>K288+AE288</f>
        <v>40359.364700000006</v>
      </c>
      <c r="AV288" s="1">
        <f>K288/AU288</f>
        <v>0.8129143494669527</v>
      </c>
      <c r="AW288" s="1">
        <f>AE288/AU288</f>
        <v>0.18708565053304713</v>
      </c>
      <c r="AY288" s="5">
        <f>V288+AQ288</f>
        <v>7550.657999999999</v>
      </c>
      <c r="AZ288" s="1">
        <f>V288/AY288</f>
        <v>0</v>
      </c>
      <c r="BA288" s="1">
        <f>AQ288/AY288</f>
        <v>1</v>
      </c>
    </row>
    <row r="289" spans="1:53" ht="12.75">
      <c r="A289" s="4">
        <v>1510</v>
      </c>
      <c r="B289" s="3">
        <v>12</v>
      </c>
      <c r="C289" s="3">
        <f>B289/12</f>
        <v>1</v>
      </c>
      <c r="D289" s="5">
        <f>E289/0.2447529</f>
        <v>244.87677163375798</v>
      </c>
      <c r="E289" s="5">
        <v>59.9343</v>
      </c>
      <c r="F289" s="5">
        <v>5695.4081</v>
      </c>
      <c r="G289" s="5">
        <f>H289/0.2447529</f>
        <v>896.4286020717221</v>
      </c>
      <c r="H289" s="5">
        <v>219.4035</v>
      </c>
      <c r="I289" s="5">
        <v>20832.439</v>
      </c>
      <c r="J289" s="5">
        <f t="shared" si="84"/>
        <v>279.3378</v>
      </c>
      <c r="K289" s="5">
        <f t="shared" si="84"/>
        <v>26527.8471</v>
      </c>
      <c r="Y289" s="5">
        <v>132.7563</v>
      </c>
      <c r="Z289" s="5">
        <v>1231.1197</v>
      </c>
      <c r="AA289" s="5">
        <f>AB289/0.2447529</f>
        <v>2527.4621873734695</v>
      </c>
      <c r="AB289" s="5">
        <v>618.6037</v>
      </c>
      <c r="AC289" s="5">
        <v>5278.49</v>
      </c>
      <c r="AD289" s="5">
        <f t="shared" si="85"/>
        <v>751.36</v>
      </c>
      <c r="AE289" s="5">
        <f t="shared" si="85"/>
        <v>6509.6097</v>
      </c>
      <c r="AP289" s="5">
        <f t="shared" si="86"/>
        <v>751.36</v>
      </c>
      <c r="AQ289" s="5">
        <f t="shared" si="86"/>
        <v>6509.6097</v>
      </c>
      <c r="AS289" s="5">
        <f>Z289+AC289+AI289+AL289</f>
        <v>6509.6097</v>
      </c>
      <c r="AU289" s="5">
        <f>K289+AE289</f>
        <v>33037.4568</v>
      </c>
      <c r="AV289" s="1">
        <f>K289/AU289</f>
        <v>0.8029627480284741</v>
      </c>
      <c r="AW289" s="1">
        <f>AE289/AU289</f>
        <v>0.19703725197152586</v>
      </c>
      <c r="AY289" s="5">
        <f>V289+AQ289</f>
        <v>6509.6097</v>
      </c>
      <c r="AZ289" s="1">
        <f>V289/AY289</f>
        <v>0</v>
      </c>
      <c r="BA289" s="1">
        <f>AQ289/AY289</f>
        <v>1</v>
      </c>
    </row>
    <row r="290" ht="12.75">
      <c r="B290" s="3"/>
    </row>
    <row r="291" spans="1:53" ht="12.75">
      <c r="A291" s="4" t="s">
        <v>40</v>
      </c>
      <c r="B291" s="8">
        <f>SUM(B285:B290)</f>
        <v>60</v>
      </c>
      <c r="C291" s="3">
        <f>B291/12</f>
        <v>5</v>
      </c>
      <c r="D291" s="5">
        <f>E291/0.2447529</f>
        <v>195.50362835333107</v>
      </c>
      <c r="E291" s="5">
        <f>SUM(E285:E290)/C291</f>
        <v>47.850080000000005</v>
      </c>
      <c r="F291" s="5">
        <f>SUM(F285:F290)/C291</f>
        <v>4544.799120000001</v>
      </c>
      <c r="G291" s="5">
        <f>H291/0.2447529</f>
        <v>1077.1248062842158</v>
      </c>
      <c r="H291" s="5">
        <f>SUM(H285:H290)/C291</f>
        <v>263.62942000000004</v>
      </c>
      <c r="I291" s="5">
        <f>SUM(I285:I290)/C291</f>
        <v>25030.80962</v>
      </c>
      <c r="J291" s="5">
        <f>SUM(J285:J290)/C291</f>
        <v>311.47950000000003</v>
      </c>
      <c r="K291" s="5">
        <f>SUM(K285:K290)/C291</f>
        <v>29575.608740000007</v>
      </c>
      <c r="Y291" s="5">
        <f>SUM(Y285:Y290)/C291</f>
        <v>243.98342000000002</v>
      </c>
      <c r="Z291" s="5">
        <f>SUM(Z285:Z290)/C291</f>
        <v>2188.30576</v>
      </c>
      <c r="AA291" s="5">
        <f>AB291/0.2447529</f>
        <v>4656.7217793946475</v>
      </c>
      <c r="AB291" s="5">
        <f>SUM(AB285:AB290)/C291</f>
        <v>1139.7461600000001</v>
      </c>
      <c r="AC291" s="5">
        <f>SUM(AC285:AC290)/C291</f>
        <v>9703.89038</v>
      </c>
      <c r="AD291" s="5">
        <f>Y291+AB291</f>
        <v>1383.7295800000002</v>
      </c>
      <c r="AE291" s="5">
        <f>SUM(AE285:AE290)/C291</f>
        <v>11892.19614</v>
      </c>
      <c r="AP291" s="5">
        <f>Y291+AB291+AH291+AK291</f>
        <v>1383.7295800000002</v>
      </c>
      <c r="AQ291" s="5">
        <f>Z291+AC291+AI291+AL291</f>
        <v>11892.19614</v>
      </c>
      <c r="AS291" s="5">
        <f>Z291+AC291+AI291+AL291</f>
        <v>11892.19614</v>
      </c>
      <c r="AU291" s="5">
        <f>SUM(AU285:AU290)/C291</f>
        <v>41467.804879999996</v>
      </c>
      <c r="AV291" s="1">
        <f>K291/AU291</f>
        <v>0.7132185758466415</v>
      </c>
      <c r="AW291" s="1">
        <f>AE291/AU291</f>
        <v>0.2867814241533588</v>
      </c>
      <c r="AY291" s="5">
        <f>V291+AQ291</f>
        <v>11892.19614</v>
      </c>
      <c r="AZ291" s="1">
        <f>V291/AY291</f>
        <v>0</v>
      </c>
      <c r="BA291" s="1">
        <f>AQ291/AY291</f>
        <v>1</v>
      </c>
    </row>
    <row r="292" ht="12.75">
      <c r="B292" s="3"/>
    </row>
    <row r="293" spans="1:53" ht="12.75">
      <c r="A293" s="4">
        <v>1511</v>
      </c>
      <c r="B293" s="3">
        <v>12</v>
      </c>
      <c r="C293" s="3">
        <f>B293/12</f>
        <v>1</v>
      </c>
      <c r="D293" s="5">
        <f>E293/0.2447529</f>
        <v>169.32587928478068</v>
      </c>
      <c r="E293" s="5">
        <v>41.443</v>
      </c>
      <c r="F293" s="5">
        <v>3933.8202</v>
      </c>
      <c r="G293" s="5">
        <f>H293/0.2447529</f>
        <v>824.0290513411691</v>
      </c>
      <c r="H293" s="5">
        <v>201.6835</v>
      </c>
      <c r="I293" s="5">
        <v>19152.3256</v>
      </c>
      <c r="J293" s="5">
        <f aca="true" t="shared" si="87" ref="J293:K297">E293+H293</f>
        <v>243.12650000000002</v>
      </c>
      <c r="K293" s="5">
        <f t="shared" si="87"/>
        <v>23086.1458</v>
      </c>
      <c r="Y293" s="5">
        <v>95.0667</v>
      </c>
      <c r="Z293" s="5">
        <v>930.6777</v>
      </c>
      <c r="AA293" s="5">
        <f>AB293/0.2447529</f>
        <v>4717.497933630204</v>
      </c>
      <c r="AB293" s="5">
        <v>1154.6213</v>
      </c>
      <c r="AC293" s="5">
        <v>9848.1303</v>
      </c>
      <c r="AD293" s="5">
        <f aca="true" t="shared" si="88" ref="AD293:AE297">Y293+AB293</f>
        <v>1249.688</v>
      </c>
      <c r="AE293" s="5">
        <f t="shared" si="88"/>
        <v>10778.808</v>
      </c>
      <c r="AP293" s="5">
        <f aca="true" t="shared" si="89" ref="AP293:AQ297">Y293+AB293+AH293+AK293</f>
        <v>1249.688</v>
      </c>
      <c r="AQ293" s="5">
        <f t="shared" si="89"/>
        <v>10778.808</v>
      </c>
      <c r="AS293" s="5">
        <f>Z293+AC293+AI293+AL293</f>
        <v>10778.808</v>
      </c>
      <c r="AU293" s="5">
        <f>K293+AE293</f>
        <v>33864.9538</v>
      </c>
      <c r="AV293" s="1">
        <f>K293/AU293</f>
        <v>0.6817120122573442</v>
      </c>
      <c r="AW293" s="1">
        <f>AE293/AU293</f>
        <v>0.31828798774265565</v>
      </c>
      <c r="AY293" s="5">
        <f>V293+AQ293</f>
        <v>10778.808</v>
      </c>
      <c r="AZ293" s="1">
        <f>V293/AY293</f>
        <v>0</v>
      </c>
      <c r="BA293" s="1">
        <f>AQ293/AY293</f>
        <v>1</v>
      </c>
    </row>
    <row r="294" spans="1:53" ht="12.75">
      <c r="A294" s="4">
        <v>1512</v>
      </c>
      <c r="B294" s="3">
        <v>12</v>
      </c>
      <c r="C294" s="3">
        <f>B294/12</f>
        <v>1</v>
      </c>
      <c r="D294" s="5">
        <f>E294/0.2447529</f>
        <v>214.65772213526378</v>
      </c>
      <c r="E294" s="5">
        <v>52.5381</v>
      </c>
      <c r="F294" s="5">
        <v>4986.91</v>
      </c>
      <c r="G294" s="5">
        <f>H294/0.2447529</f>
        <v>760.3309296845921</v>
      </c>
      <c r="H294" s="5">
        <v>186.0932</v>
      </c>
      <c r="I294" s="5">
        <v>17670.6307</v>
      </c>
      <c r="J294" s="5">
        <f t="shared" si="87"/>
        <v>238.6313</v>
      </c>
      <c r="K294" s="5">
        <f t="shared" si="87"/>
        <v>22657.5407</v>
      </c>
      <c r="Y294" s="5">
        <v>147.8401</v>
      </c>
      <c r="Z294" s="5">
        <v>1353.6146</v>
      </c>
      <c r="AA294" s="5">
        <f>AB294/0.2447529</f>
        <v>9822.71793306637</v>
      </c>
      <c r="AB294" s="5">
        <v>2404.1387</v>
      </c>
      <c r="AC294" s="5">
        <v>20490.799000000003</v>
      </c>
      <c r="AD294" s="5">
        <f t="shared" si="88"/>
        <v>2551.9788</v>
      </c>
      <c r="AE294" s="5">
        <f t="shared" si="88"/>
        <v>21844.413600000003</v>
      </c>
      <c r="AP294" s="5">
        <f t="shared" si="89"/>
        <v>2551.9788</v>
      </c>
      <c r="AQ294" s="5">
        <f t="shared" si="89"/>
        <v>21844.413600000003</v>
      </c>
      <c r="AS294" s="5">
        <f>Z294+AC294+AI294+AL294</f>
        <v>21844.413600000003</v>
      </c>
      <c r="AU294" s="5">
        <f>K294+AE294</f>
        <v>44501.954300000005</v>
      </c>
      <c r="AV294" s="1">
        <f>K294/AU294</f>
        <v>0.5091358583324058</v>
      </c>
      <c r="AW294" s="1">
        <f>AE294/AU294</f>
        <v>0.4908641416675942</v>
      </c>
      <c r="AY294" s="5">
        <f>V294+AQ294</f>
        <v>21844.413600000003</v>
      </c>
      <c r="AZ294" s="1">
        <f>V294/AY294</f>
        <v>0</v>
      </c>
      <c r="BA294" s="1">
        <f>AQ294/AY294</f>
        <v>1</v>
      </c>
    </row>
    <row r="295" spans="1:53" ht="12.75">
      <c r="A295" s="4">
        <v>1513</v>
      </c>
      <c r="B295" s="3">
        <v>12</v>
      </c>
      <c r="C295" s="3">
        <f>B295/12</f>
        <v>1</v>
      </c>
      <c r="D295" s="5">
        <f>E295/0.2447529</f>
        <v>335.18458821121226</v>
      </c>
      <c r="E295" s="5">
        <v>82.0374</v>
      </c>
      <c r="F295" s="5">
        <v>7787.1652</v>
      </c>
      <c r="G295" s="5">
        <f>H295/0.2447529</f>
        <v>1122.539508214203</v>
      </c>
      <c r="H295" s="5">
        <v>274.7448</v>
      </c>
      <c r="I295" s="5">
        <v>26068.4984</v>
      </c>
      <c r="J295" s="5">
        <f t="shared" si="87"/>
        <v>356.7822</v>
      </c>
      <c r="K295" s="5">
        <f t="shared" si="87"/>
        <v>33855.6636</v>
      </c>
      <c r="Y295" s="5">
        <v>283.2386</v>
      </c>
      <c r="Z295" s="5">
        <v>2457.3551</v>
      </c>
      <c r="AA295" s="5">
        <f>AB295/0.2447529</f>
        <v>9571.46125745599</v>
      </c>
      <c r="AB295" s="5">
        <v>2342.6429000000003</v>
      </c>
      <c r="AC295" s="5">
        <v>19844.9087</v>
      </c>
      <c r="AD295" s="5">
        <f t="shared" si="88"/>
        <v>2625.8815000000004</v>
      </c>
      <c r="AE295" s="5">
        <f t="shared" si="88"/>
        <v>22302.2638</v>
      </c>
      <c r="AP295" s="5">
        <f t="shared" si="89"/>
        <v>2625.8815000000004</v>
      </c>
      <c r="AQ295" s="5">
        <f t="shared" si="89"/>
        <v>22302.2638</v>
      </c>
      <c r="AS295" s="5">
        <f>Z295+AC295+AI295+AL295</f>
        <v>22302.2638</v>
      </c>
      <c r="AU295" s="5">
        <f>K295+AE295</f>
        <v>56157.9274</v>
      </c>
      <c r="AV295" s="1">
        <f>K295/AU295</f>
        <v>0.6028652617261655</v>
      </c>
      <c r="AW295" s="1">
        <f>AE295/AU295</f>
        <v>0.3971347382738345</v>
      </c>
      <c r="AY295" s="5">
        <f>V295+AQ295</f>
        <v>22302.2638</v>
      </c>
      <c r="AZ295" s="1">
        <f>V295/AY295</f>
        <v>0</v>
      </c>
      <c r="BA295" s="1">
        <f>AQ295/AY295</f>
        <v>1</v>
      </c>
    </row>
    <row r="296" spans="1:53" ht="12.75">
      <c r="A296" s="4">
        <v>1514</v>
      </c>
      <c r="B296" s="3">
        <v>12</v>
      </c>
      <c r="C296" s="3">
        <f>B296/12</f>
        <v>1</v>
      </c>
      <c r="D296" s="5">
        <f>E296/0.2447529</f>
        <v>139.64492351265298</v>
      </c>
      <c r="E296" s="5">
        <v>34.1785</v>
      </c>
      <c r="F296" s="5">
        <v>3246.2444</v>
      </c>
      <c r="G296" s="5">
        <f>H296/0.2447529</f>
        <v>880.8148953495546</v>
      </c>
      <c r="H296" s="5">
        <v>215.582</v>
      </c>
      <c r="I296" s="5">
        <v>20449.5409</v>
      </c>
      <c r="J296" s="5">
        <f t="shared" si="87"/>
        <v>249.76049999999998</v>
      </c>
      <c r="K296" s="5">
        <f t="shared" si="87"/>
        <v>23695.7853</v>
      </c>
      <c r="Y296" s="5">
        <v>120.7659</v>
      </c>
      <c r="Z296" s="5">
        <v>1103.0702</v>
      </c>
      <c r="AA296" s="5">
        <f>AB296/0.2447529</f>
        <v>3844.0034826962215</v>
      </c>
      <c r="AB296" s="5">
        <v>940.831</v>
      </c>
      <c r="AC296" s="5">
        <v>8074.8312</v>
      </c>
      <c r="AD296" s="5">
        <f t="shared" si="88"/>
        <v>1061.5969</v>
      </c>
      <c r="AE296" s="5">
        <f t="shared" si="88"/>
        <v>9177.901399999999</v>
      </c>
      <c r="AP296" s="5">
        <f t="shared" si="89"/>
        <v>1061.5969</v>
      </c>
      <c r="AQ296" s="5">
        <f t="shared" si="89"/>
        <v>9177.901399999999</v>
      </c>
      <c r="AS296" s="5">
        <f>Z296+AC296+AI296+AL296</f>
        <v>9177.901399999999</v>
      </c>
      <c r="AU296" s="5">
        <f>K296+AE296</f>
        <v>32873.6867</v>
      </c>
      <c r="AV296" s="1">
        <f>K296/AU296</f>
        <v>0.7208131389778074</v>
      </c>
      <c r="AW296" s="1">
        <f>AE296/AU296</f>
        <v>0.27918686102219253</v>
      </c>
      <c r="AY296" s="5">
        <f>V296+AQ296</f>
        <v>9177.901399999999</v>
      </c>
      <c r="AZ296" s="1">
        <f>V296/AY296</f>
        <v>0</v>
      </c>
      <c r="BA296" s="1">
        <f>AQ296/AY296</f>
        <v>1</v>
      </c>
    </row>
    <row r="297" spans="1:53" ht="12.75">
      <c r="A297" s="4">
        <v>1515</v>
      </c>
      <c r="B297" s="3">
        <v>12</v>
      </c>
      <c r="C297" s="3">
        <f>B297/12</f>
        <v>1</v>
      </c>
      <c r="D297" s="5">
        <f>E297/0.2447529</f>
        <v>139.64492351265298</v>
      </c>
      <c r="E297" s="5">
        <v>34.1785</v>
      </c>
      <c r="F297" s="5">
        <v>3246.2444</v>
      </c>
      <c r="G297" s="5">
        <f>H297/0.2447529</f>
        <v>678.3008495507102</v>
      </c>
      <c r="H297" s="5">
        <v>166.0161</v>
      </c>
      <c r="I297" s="5">
        <v>15757.6209</v>
      </c>
      <c r="J297" s="5">
        <f t="shared" si="87"/>
        <v>200.19459999999998</v>
      </c>
      <c r="K297" s="5">
        <f t="shared" si="87"/>
        <v>19003.8653</v>
      </c>
      <c r="Y297" s="5">
        <v>120.7659</v>
      </c>
      <c r="Z297" s="5">
        <v>1103.0702</v>
      </c>
      <c r="AA297" s="5">
        <f>AB297/0.2447529</f>
        <v>2418.7782861816963</v>
      </c>
      <c r="AB297" s="5">
        <v>592.003</v>
      </c>
      <c r="AC297" s="5">
        <v>5164.1775</v>
      </c>
      <c r="AD297" s="5">
        <f t="shared" si="88"/>
        <v>712.7689</v>
      </c>
      <c r="AE297" s="5">
        <f t="shared" si="88"/>
        <v>6267.2477</v>
      </c>
      <c r="AP297" s="5">
        <f t="shared" si="89"/>
        <v>712.7689</v>
      </c>
      <c r="AQ297" s="5">
        <f t="shared" si="89"/>
        <v>6267.2477</v>
      </c>
      <c r="AS297" s="5">
        <f>Z297+AC297+AI297+AL297</f>
        <v>6267.2477</v>
      </c>
      <c r="AU297" s="5">
        <f>K297+AE297</f>
        <v>25271.113</v>
      </c>
      <c r="AV297" s="1">
        <f>K297/AU297</f>
        <v>0.7519995379704882</v>
      </c>
      <c r="AW297" s="1">
        <f>AE297/AU297</f>
        <v>0.2480004620295117</v>
      </c>
      <c r="AY297" s="5">
        <f>V297+AQ297</f>
        <v>6267.2477</v>
      </c>
      <c r="AZ297" s="1">
        <f>V297/AY297</f>
        <v>0</v>
      </c>
      <c r="BA297" s="1">
        <f>AQ297/AY297</f>
        <v>1</v>
      </c>
    </row>
    <row r="298" ht="12.75">
      <c r="B298" s="3"/>
    </row>
    <row r="299" spans="1:53" ht="12.75">
      <c r="A299" s="4" t="s">
        <v>41</v>
      </c>
      <c r="B299" s="8">
        <f>SUM(B293:B298)</f>
        <v>60</v>
      </c>
      <c r="C299" s="3">
        <f>B299/12</f>
        <v>5</v>
      </c>
      <c r="D299" s="5">
        <f>E299/0.2447529</f>
        <v>199.6916073313125</v>
      </c>
      <c r="E299" s="5">
        <f>SUM(E293:E298)/C299</f>
        <v>48.875099999999996</v>
      </c>
      <c r="F299" s="5">
        <f>SUM(F293:F298)/C299</f>
        <v>4640.07684</v>
      </c>
      <c r="G299" s="5">
        <f>H299/0.2447529</f>
        <v>853.2030468280457</v>
      </c>
      <c r="H299" s="5">
        <f>SUM(H293:H298)/C299</f>
        <v>208.82392</v>
      </c>
      <c r="I299" s="5">
        <f>SUM(I293:I298)/C299</f>
        <v>19819.723299999998</v>
      </c>
      <c r="J299" s="5">
        <f>SUM(J293:J298)/C299</f>
        <v>257.69901999999996</v>
      </c>
      <c r="K299" s="5">
        <f>SUM(K293:K298)/C299</f>
        <v>24459.80014</v>
      </c>
      <c r="Y299" s="5">
        <f>SUM(Y293:Y298)/C299</f>
        <v>153.53544</v>
      </c>
      <c r="Z299" s="5">
        <f>SUM(Z293:Z298)/C299</f>
        <v>1389.55756</v>
      </c>
      <c r="AA299" s="5">
        <f>AB299/0.2447529</f>
        <v>6074.8917786060965</v>
      </c>
      <c r="AB299" s="5">
        <f>SUM(AB293:AB298)/C299</f>
        <v>1486.8473800000002</v>
      </c>
      <c r="AC299" s="5">
        <f>SUM(AC293:AC298)/C299</f>
        <v>12684.56934</v>
      </c>
      <c r="AD299" s="5">
        <f>Y299+AB299</f>
        <v>1640.3828200000003</v>
      </c>
      <c r="AE299" s="5">
        <f>SUM(AE293:AE298)/C299</f>
        <v>14074.126900000003</v>
      </c>
      <c r="AP299" s="5">
        <f>Y299+AB299+AH299+AK299</f>
        <v>1640.3828200000003</v>
      </c>
      <c r="AQ299" s="5">
        <f>Z299+AC299+AI299+AL299</f>
        <v>14074.1269</v>
      </c>
      <c r="AS299" s="5">
        <f>Z299+AC299+AI299+AL299</f>
        <v>14074.1269</v>
      </c>
      <c r="AU299" s="5">
        <f>SUM(AU293:AU298)/C299</f>
        <v>38533.927039999995</v>
      </c>
      <c r="AV299" s="1">
        <f>K299/AU299</f>
        <v>0.6347601196890625</v>
      </c>
      <c r="AW299" s="1">
        <f>AE299/AU299</f>
        <v>0.3652398803109377</v>
      </c>
      <c r="AY299" s="5">
        <f>V299+AQ299</f>
        <v>14074.1269</v>
      </c>
      <c r="AZ299" s="1">
        <f>V299/AY299</f>
        <v>0</v>
      </c>
      <c r="BA299" s="1">
        <f>AQ299/AY299</f>
        <v>1</v>
      </c>
    </row>
    <row r="300" ht="12.75">
      <c r="B300" s="3"/>
    </row>
    <row r="301" spans="1:53" ht="12.75">
      <c r="A301" s="4">
        <v>1516</v>
      </c>
      <c r="B301" s="3">
        <v>12</v>
      </c>
      <c r="C301" s="3">
        <f>B301/12</f>
        <v>1</v>
      </c>
      <c r="D301" s="5">
        <f>E301/0.2447529</f>
        <v>43.99784435649179</v>
      </c>
      <c r="E301" s="5">
        <v>10.7686</v>
      </c>
      <c r="F301" s="5">
        <v>1022.7893</v>
      </c>
      <c r="G301" s="5">
        <f>H301/0.2447529</f>
        <v>649.3528779434279</v>
      </c>
      <c r="H301" s="5">
        <v>158.931</v>
      </c>
      <c r="I301" s="5">
        <v>15089.8298</v>
      </c>
      <c r="J301" s="5">
        <f aca="true" t="shared" si="90" ref="J301:K305">E301+H301</f>
        <v>169.6996</v>
      </c>
      <c r="K301" s="5">
        <f t="shared" si="90"/>
        <v>16112.6191</v>
      </c>
      <c r="Y301" s="5">
        <v>38.0495</v>
      </c>
      <c r="Z301" s="5">
        <v>347.5427</v>
      </c>
      <c r="AA301" s="5">
        <f>AB301/0.2447529</f>
        <v>3872.455035262095</v>
      </c>
      <c r="AB301" s="5">
        <v>947.7946</v>
      </c>
      <c r="AC301" s="5">
        <v>8197.8473</v>
      </c>
      <c r="AD301" s="5">
        <f aca="true" t="shared" si="91" ref="AD301:AE305">Y301+AB301</f>
        <v>985.8440999999999</v>
      </c>
      <c r="AE301" s="5">
        <f t="shared" si="91"/>
        <v>8545.39</v>
      </c>
      <c r="AP301" s="5">
        <f aca="true" t="shared" si="92" ref="AP301:AQ305">Y301+AB301+AH301+AK301</f>
        <v>985.8440999999999</v>
      </c>
      <c r="AQ301" s="5">
        <f t="shared" si="92"/>
        <v>8545.39</v>
      </c>
      <c r="AS301" s="5">
        <f>Z301+AC301+AI301+AL301</f>
        <v>8545.39</v>
      </c>
      <c r="AU301" s="5">
        <f>K301+AE301</f>
        <v>24658.0091</v>
      </c>
      <c r="AV301" s="1">
        <f>K301/AU301</f>
        <v>0.6534436350743338</v>
      </c>
      <c r="AW301" s="1">
        <f>AE301/AU301</f>
        <v>0.34655636492566627</v>
      </c>
      <c r="AY301" s="5">
        <f>V301+AQ301</f>
        <v>8545.39</v>
      </c>
      <c r="AZ301" s="1">
        <f>V301/AY301</f>
        <v>0</v>
      </c>
      <c r="BA301" s="1">
        <f>AQ301/AY301</f>
        <v>1</v>
      </c>
    </row>
    <row r="302" spans="1:53" ht="12.75">
      <c r="A302" s="4">
        <v>1517</v>
      </c>
      <c r="B302" s="3">
        <v>12</v>
      </c>
      <c r="C302" s="3">
        <f>B302/12</f>
        <v>1</v>
      </c>
      <c r="D302" s="5">
        <f>E302/0.2447529</f>
        <v>104.58098760014693</v>
      </c>
      <c r="E302" s="5">
        <v>25.5965</v>
      </c>
      <c r="F302" s="5">
        <v>2431.1374</v>
      </c>
      <c r="G302" s="5">
        <f>H302/0.2447529</f>
        <v>593.6387270590053</v>
      </c>
      <c r="H302" s="5">
        <v>145.2948</v>
      </c>
      <c r="I302" s="5">
        <v>13799.7116</v>
      </c>
      <c r="J302" s="5">
        <f t="shared" si="90"/>
        <v>170.8913</v>
      </c>
      <c r="K302" s="5">
        <f t="shared" si="90"/>
        <v>16230.849</v>
      </c>
      <c r="Y302" s="5">
        <v>246.9834</v>
      </c>
      <c r="Z302" s="5">
        <v>2183.5659</v>
      </c>
      <c r="AA302" s="5">
        <f>AB302/0.2447529</f>
        <v>3999.3037876159997</v>
      </c>
      <c r="AB302" s="5">
        <v>978.8412</v>
      </c>
      <c r="AC302" s="5">
        <v>8464.9731</v>
      </c>
      <c r="AD302" s="5">
        <f t="shared" si="91"/>
        <v>1225.8246</v>
      </c>
      <c r="AE302" s="5">
        <f t="shared" si="91"/>
        <v>10648.538999999999</v>
      </c>
      <c r="AP302" s="5">
        <f t="shared" si="92"/>
        <v>1225.8246</v>
      </c>
      <c r="AQ302" s="5">
        <f t="shared" si="92"/>
        <v>10648.538999999999</v>
      </c>
      <c r="AS302" s="5">
        <f>Z302+AC302+AI302+AL302</f>
        <v>10648.538999999999</v>
      </c>
      <c r="AU302" s="5">
        <f>K302+AE302</f>
        <v>26879.388</v>
      </c>
      <c r="AV302" s="1">
        <f>K302/AU302</f>
        <v>0.6038399758208781</v>
      </c>
      <c r="AW302" s="1">
        <f>AE302/AU302</f>
        <v>0.3961600241791219</v>
      </c>
      <c r="AY302" s="5">
        <f>V302+AQ302</f>
        <v>10648.538999999999</v>
      </c>
      <c r="AZ302" s="1">
        <f>V302/AY302</f>
        <v>0</v>
      </c>
      <c r="BA302" s="1">
        <f>AQ302/AY302</f>
        <v>1</v>
      </c>
    </row>
    <row r="303" spans="1:53" ht="12.75">
      <c r="A303" s="4">
        <v>1518</v>
      </c>
      <c r="B303" s="3">
        <v>12</v>
      </c>
      <c r="C303" s="3">
        <f>B303/12</f>
        <v>1</v>
      </c>
      <c r="D303" s="5">
        <f>E303/0.2447529</f>
        <v>41.443839889128995</v>
      </c>
      <c r="E303" s="5">
        <v>10.1435</v>
      </c>
      <c r="F303" s="5">
        <v>963.4229</v>
      </c>
      <c r="G303" s="5">
        <f>H303/0.2447529</f>
        <v>552.8747565401677</v>
      </c>
      <c r="H303" s="5">
        <v>135.3177</v>
      </c>
      <c r="I303" s="5">
        <v>12852.1557</v>
      </c>
      <c r="J303" s="5">
        <f t="shared" si="90"/>
        <v>145.4612</v>
      </c>
      <c r="K303" s="5">
        <f t="shared" si="90"/>
        <v>13815.578599999999</v>
      </c>
      <c r="Y303" s="5">
        <v>97.8758</v>
      </c>
      <c r="Z303" s="5">
        <v>865.314</v>
      </c>
      <c r="AA303" s="5">
        <f>AB303/0.2447529</f>
        <v>1879.176099649892</v>
      </c>
      <c r="AB303" s="5">
        <v>459.9338</v>
      </c>
      <c r="AC303" s="5">
        <v>4045.5946</v>
      </c>
      <c r="AD303" s="5">
        <f t="shared" si="91"/>
        <v>557.8096</v>
      </c>
      <c r="AE303" s="5">
        <f t="shared" si="91"/>
        <v>4910.9086</v>
      </c>
      <c r="AP303" s="5">
        <f t="shared" si="92"/>
        <v>557.8096</v>
      </c>
      <c r="AQ303" s="5">
        <f t="shared" si="92"/>
        <v>4910.9086</v>
      </c>
      <c r="AS303" s="5">
        <f>Z303+AC303+AI303+AL303</f>
        <v>4910.9086</v>
      </c>
      <c r="AU303" s="5">
        <f>K303+AE303</f>
        <v>18726.4872</v>
      </c>
      <c r="AV303" s="1">
        <f>K303/AU303</f>
        <v>0.7377560165154733</v>
      </c>
      <c r="AW303" s="1">
        <f>AE303/AU303</f>
        <v>0.26224398348452665</v>
      </c>
      <c r="AY303" s="5">
        <f>V303+AQ303</f>
        <v>4910.9086</v>
      </c>
      <c r="AZ303" s="1">
        <f>V303/AY303</f>
        <v>0</v>
      </c>
      <c r="BA303" s="1">
        <f>AQ303/AY303</f>
        <v>1</v>
      </c>
    </row>
    <row r="304" spans="1:53" ht="12.75">
      <c r="A304" s="4">
        <v>1519</v>
      </c>
      <c r="B304" s="3">
        <v>12</v>
      </c>
      <c r="C304" s="3">
        <f>B304/12</f>
        <v>1</v>
      </c>
      <c r="D304" s="5">
        <f>E304/0.2447529</f>
        <v>0</v>
      </c>
      <c r="E304" s="5">
        <v>0</v>
      </c>
      <c r="F304" s="5">
        <v>0</v>
      </c>
      <c r="G304" s="5">
        <f>H304/0.2447529</f>
        <v>535.2945766934733</v>
      </c>
      <c r="H304" s="5">
        <v>131.0149</v>
      </c>
      <c r="I304" s="5">
        <v>12443.7591</v>
      </c>
      <c r="J304" s="5">
        <f t="shared" si="90"/>
        <v>131.0149</v>
      </c>
      <c r="K304" s="5">
        <f t="shared" si="90"/>
        <v>12443.7591</v>
      </c>
      <c r="Y304" s="5">
        <v>0</v>
      </c>
      <c r="Z304" s="5">
        <v>0</v>
      </c>
      <c r="AA304" s="5">
        <f>AB304/0.2447529</f>
        <v>1756.1740841477263</v>
      </c>
      <c r="AB304" s="5">
        <v>429.8287</v>
      </c>
      <c r="AC304" s="5">
        <v>3782.7496</v>
      </c>
      <c r="AD304" s="5">
        <f t="shared" si="91"/>
        <v>429.8287</v>
      </c>
      <c r="AE304" s="5">
        <f t="shared" si="91"/>
        <v>3782.7496</v>
      </c>
      <c r="AP304" s="5">
        <f t="shared" si="92"/>
        <v>429.8287</v>
      </c>
      <c r="AQ304" s="5">
        <f t="shared" si="92"/>
        <v>3782.7496</v>
      </c>
      <c r="AS304" s="5">
        <f>Z304+AC304+AI304+AL304</f>
        <v>3782.7496</v>
      </c>
      <c r="AU304" s="5">
        <f>K304+AE304</f>
        <v>16226.508699999998</v>
      </c>
      <c r="AV304" s="1">
        <f>K304/AU304</f>
        <v>0.7668784043483119</v>
      </c>
      <c r="AW304" s="1">
        <f>AE304/AU304</f>
        <v>0.2331215956516882</v>
      </c>
      <c r="AY304" s="5">
        <f>V304+AQ304</f>
        <v>3782.7496</v>
      </c>
      <c r="AZ304" s="1">
        <f>V304/AY304</f>
        <v>0</v>
      </c>
      <c r="BA304" s="1">
        <f>AQ304/AY304</f>
        <v>1</v>
      </c>
    </row>
    <row r="305" spans="1:53" ht="12.75">
      <c r="A305" s="4">
        <v>1520</v>
      </c>
      <c r="B305" s="3">
        <v>12</v>
      </c>
      <c r="C305" s="3">
        <f>B305/12</f>
        <v>1</v>
      </c>
      <c r="D305" s="5">
        <f>E305/0.2447529</f>
        <v>0</v>
      </c>
      <c r="E305" s="5">
        <v>0</v>
      </c>
      <c r="F305" s="5">
        <v>0</v>
      </c>
      <c r="G305" s="5">
        <f>H305/0.2447529</f>
        <v>442.90588589552976</v>
      </c>
      <c r="H305" s="5">
        <v>108.4025</v>
      </c>
      <c r="I305" s="5">
        <v>10296.552</v>
      </c>
      <c r="J305" s="5">
        <f t="shared" si="90"/>
        <v>108.4025</v>
      </c>
      <c r="K305" s="5">
        <f t="shared" si="90"/>
        <v>10296.552</v>
      </c>
      <c r="Y305" s="5">
        <v>0</v>
      </c>
      <c r="Z305" s="5">
        <v>0</v>
      </c>
      <c r="AA305" s="5">
        <f>AB305/0.2447529</f>
        <v>1333.1940091414647</v>
      </c>
      <c r="AB305" s="5">
        <v>326.3031</v>
      </c>
      <c r="AC305" s="5">
        <v>2875.513</v>
      </c>
      <c r="AD305" s="5">
        <f t="shared" si="91"/>
        <v>326.3031</v>
      </c>
      <c r="AE305" s="5">
        <f t="shared" si="91"/>
        <v>2875.513</v>
      </c>
      <c r="AP305" s="5">
        <f t="shared" si="92"/>
        <v>326.3031</v>
      </c>
      <c r="AQ305" s="5">
        <f t="shared" si="92"/>
        <v>2875.513</v>
      </c>
      <c r="AS305" s="5">
        <f>Z305+AC305+AI305+AL305</f>
        <v>2875.513</v>
      </c>
      <c r="AU305" s="5">
        <f>K305+AE305</f>
        <v>13172.064999999999</v>
      </c>
      <c r="AV305" s="1">
        <f>K305/AU305</f>
        <v>0.7816961121889393</v>
      </c>
      <c r="AW305" s="1">
        <f>AE305/AU305</f>
        <v>0.21830388781106078</v>
      </c>
      <c r="AY305" s="5">
        <f>V305+AQ305</f>
        <v>2875.513</v>
      </c>
      <c r="AZ305" s="1">
        <f>V305/AY305</f>
        <v>0</v>
      </c>
      <c r="BA305" s="1">
        <f>AQ305/AY305</f>
        <v>1</v>
      </c>
    </row>
    <row r="306" ht="12.75">
      <c r="B306" s="3"/>
    </row>
    <row r="307" spans="1:53" ht="12.75">
      <c r="A307" s="4" t="s">
        <v>42</v>
      </c>
      <c r="B307" s="8">
        <f>SUM(B301:B306)</f>
        <v>60</v>
      </c>
      <c r="C307" s="3">
        <f>B307/12</f>
        <v>5</v>
      </c>
      <c r="D307" s="5">
        <f>E307/0.2447529</f>
        <v>38.00453436915354</v>
      </c>
      <c r="E307" s="5">
        <f>SUM(E301:E306)/C307</f>
        <v>9.30172</v>
      </c>
      <c r="F307" s="5">
        <f>SUM(F301:F306)/C307</f>
        <v>883.4699199999999</v>
      </c>
      <c r="G307" s="5">
        <f>H307/0.2447529</f>
        <v>554.8133648263209</v>
      </c>
      <c r="H307" s="5">
        <f>SUM(H301:H306)/C307</f>
        <v>135.79218000000003</v>
      </c>
      <c r="I307" s="5">
        <f>SUM(I301:I306)/C307</f>
        <v>12896.40164</v>
      </c>
      <c r="J307" s="5">
        <f>SUM(J301:J306)/C307</f>
        <v>145.09390000000002</v>
      </c>
      <c r="K307" s="5">
        <f>SUM(K301:K306)/C307</f>
        <v>13779.87156</v>
      </c>
      <c r="Y307" s="5">
        <f>SUM(Y301:Y306)/C307</f>
        <v>76.58174</v>
      </c>
      <c r="Z307" s="5">
        <f>SUM(Z301:Z306)/C307</f>
        <v>679.2845199999999</v>
      </c>
      <c r="AA307" s="5">
        <f>AB307/0.2447529</f>
        <v>2568.060603163435</v>
      </c>
      <c r="AB307" s="5">
        <f>SUM(AB301:AB306)/C307</f>
        <v>628.5402799999999</v>
      </c>
      <c r="AC307" s="5">
        <f>SUM(AC301:AC306)/C307</f>
        <v>5473.335519999999</v>
      </c>
      <c r="AD307" s="5">
        <f>Y307+AB307</f>
        <v>705.1220199999999</v>
      </c>
      <c r="AE307" s="5">
        <f>SUM(AE301:AE306)/C307</f>
        <v>6152.620039999999</v>
      </c>
      <c r="AP307" s="5">
        <f>Y307+AB307+AH307+AK307</f>
        <v>705.1220199999999</v>
      </c>
      <c r="AQ307" s="5">
        <f>Z307+AC307+AI307+AL307</f>
        <v>6152.620039999999</v>
      </c>
      <c r="AS307" s="5">
        <f>Z307+AC307+AI307+AL307</f>
        <v>6152.620039999999</v>
      </c>
      <c r="AU307" s="5">
        <f>SUM(AU301:AU306)/C307</f>
        <v>19932.4916</v>
      </c>
      <c r="AV307" s="1">
        <f>K307/AU307</f>
        <v>0.6913270973108048</v>
      </c>
      <c r="AW307" s="1">
        <f>AE307/AU307</f>
        <v>0.30867290268919506</v>
      </c>
      <c r="AY307" s="5">
        <f>V307+AQ307</f>
        <v>6152.620039999999</v>
      </c>
      <c r="AZ307" s="1">
        <f>V307/AY307</f>
        <v>0</v>
      </c>
      <c r="BA307" s="1">
        <f>AQ307/AY307</f>
        <v>1</v>
      </c>
    </row>
    <row r="308" ht="12.75">
      <c r="B308" s="3"/>
    </row>
    <row r="309" spans="1:53" ht="12.75">
      <c r="A309" s="4">
        <v>1521</v>
      </c>
      <c r="B309" s="3">
        <v>12</v>
      </c>
      <c r="C309" s="3">
        <f>B309/12</f>
        <v>1</v>
      </c>
      <c r="D309" s="5">
        <f>E309/0.2447529</f>
        <v>3399.01794830623</v>
      </c>
      <c r="E309" s="5">
        <v>831.9195</v>
      </c>
      <c r="F309" s="5">
        <v>80210.2289</v>
      </c>
      <c r="G309" s="5">
        <f>H309/0.2447529</f>
        <v>6300.313091285129</v>
      </c>
      <c r="H309" s="5">
        <v>1542.0199</v>
      </c>
      <c r="I309" s="5">
        <v>148310.8726</v>
      </c>
      <c r="J309" s="5">
        <f aca="true" t="shared" si="93" ref="J309:K313">E309+H309</f>
        <v>2373.9394</v>
      </c>
      <c r="K309" s="5">
        <f t="shared" si="93"/>
        <v>228521.1015</v>
      </c>
      <c r="Y309" s="5">
        <v>765.3019</v>
      </c>
      <c r="Z309" s="5">
        <v>6716.5592</v>
      </c>
      <c r="AA309" s="5">
        <f>AB309/0.2447529</f>
        <v>13750.823790034767</v>
      </c>
      <c r="AB309" s="5">
        <v>3365.554</v>
      </c>
      <c r="AC309" s="5">
        <v>29483.803699999997</v>
      </c>
      <c r="AD309" s="5">
        <f aca="true" t="shared" si="94" ref="AD309:AE313">Y309+AB309</f>
        <v>4130.8559000000005</v>
      </c>
      <c r="AE309" s="5">
        <f t="shared" si="94"/>
        <v>36200.36289999999</v>
      </c>
      <c r="AP309" s="5">
        <f aca="true" t="shared" si="95" ref="AP309:AQ313">Y309+AB309+AH309+AK309</f>
        <v>4130.8559000000005</v>
      </c>
      <c r="AQ309" s="5">
        <f t="shared" si="95"/>
        <v>36200.36289999999</v>
      </c>
      <c r="AS309" s="5">
        <f>Z309+AC309+AI309+AL309</f>
        <v>36200.36289999999</v>
      </c>
      <c r="AU309" s="5">
        <f>K309+AE309</f>
        <v>264721.4644</v>
      </c>
      <c r="AV309" s="1">
        <f>K309/AU309</f>
        <v>0.8632511232814107</v>
      </c>
      <c r="AW309" s="1">
        <f>AE309/AU309</f>
        <v>0.13674887671858918</v>
      </c>
      <c r="AY309" s="5">
        <f>V309+AQ309</f>
        <v>36200.36289999999</v>
      </c>
      <c r="AZ309" s="1">
        <f>V309/AY309</f>
        <v>0</v>
      </c>
      <c r="BA309" s="1">
        <f>AQ309/AY309</f>
        <v>1</v>
      </c>
    </row>
    <row r="310" spans="1:53" ht="12.75">
      <c r="A310" s="4">
        <v>1522</v>
      </c>
      <c r="B310" s="3">
        <v>12</v>
      </c>
      <c r="C310" s="3">
        <f>B310/12</f>
        <v>1</v>
      </c>
      <c r="D310" s="5">
        <f>E310/0.2447529</f>
        <v>3450.8265274895616</v>
      </c>
      <c r="E310" s="5">
        <v>844.5998</v>
      </c>
      <c r="F310" s="5">
        <v>81411.2504</v>
      </c>
      <c r="G310" s="5">
        <f>H310/0.2447529</f>
        <v>4357.506693485552</v>
      </c>
      <c r="H310" s="5">
        <v>1066.5124</v>
      </c>
      <c r="I310" s="5">
        <v>102571.4196</v>
      </c>
      <c r="J310" s="5">
        <f t="shared" si="93"/>
        <v>1911.1122</v>
      </c>
      <c r="K310" s="5">
        <f t="shared" si="93"/>
        <v>183982.66999999998</v>
      </c>
      <c r="Y310" s="5">
        <v>606.5335</v>
      </c>
      <c r="Z310" s="5">
        <v>5344.2088</v>
      </c>
      <c r="AA310" s="5">
        <f>AB310/0.2447529</f>
        <v>6870.370075288179</v>
      </c>
      <c r="AB310" s="5">
        <v>1681.5430000000001</v>
      </c>
      <c r="AC310" s="5">
        <v>14758.185599999999</v>
      </c>
      <c r="AD310" s="5">
        <f t="shared" si="94"/>
        <v>2288.0765</v>
      </c>
      <c r="AE310" s="5">
        <f t="shared" si="94"/>
        <v>20102.394399999997</v>
      </c>
      <c r="AP310" s="5">
        <f t="shared" si="95"/>
        <v>2288.0765</v>
      </c>
      <c r="AQ310" s="5">
        <f t="shared" si="95"/>
        <v>20102.394399999997</v>
      </c>
      <c r="AS310" s="5">
        <f>Z310+AC310+AI310+AL310</f>
        <v>20102.394399999997</v>
      </c>
      <c r="AU310" s="5">
        <f>K310+AE310</f>
        <v>204085.06439999997</v>
      </c>
      <c r="AV310" s="1">
        <f>K310/AU310</f>
        <v>0.9014999237739418</v>
      </c>
      <c r="AW310" s="1">
        <f>AE310/AU310</f>
        <v>0.09850007622605822</v>
      </c>
      <c r="AY310" s="5">
        <f>V310+AQ310</f>
        <v>20102.394399999997</v>
      </c>
      <c r="AZ310" s="1">
        <f>V310/AY310</f>
        <v>0</v>
      </c>
      <c r="BA310" s="1">
        <f>AQ310/AY310</f>
        <v>1</v>
      </c>
    </row>
    <row r="311" spans="1:53" ht="12.75">
      <c r="A311" s="4">
        <v>1523</v>
      </c>
      <c r="B311" s="3">
        <v>12</v>
      </c>
      <c r="C311" s="3">
        <f>B311/12</f>
        <v>1</v>
      </c>
      <c r="D311" s="5">
        <f>E311/0.2447529</f>
        <v>1209.589753584125</v>
      </c>
      <c r="E311" s="5">
        <v>296.0506</v>
      </c>
      <c r="F311" s="5">
        <v>28515.1296</v>
      </c>
      <c r="G311" s="5">
        <f>H311/0.2447529</f>
        <v>3490.3623205281738</v>
      </c>
      <c r="H311" s="5">
        <v>854.2763</v>
      </c>
      <c r="I311" s="5">
        <v>83662.7576</v>
      </c>
      <c r="J311" s="5">
        <f t="shared" si="93"/>
        <v>1150.3269</v>
      </c>
      <c r="K311" s="5">
        <f t="shared" si="93"/>
        <v>112177.8872</v>
      </c>
      <c r="Y311" s="5">
        <v>44.3458</v>
      </c>
      <c r="Z311" s="5">
        <v>417.3634</v>
      </c>
      <c r="AA311" s="5">
        <f>AB311/0.2447529</f>
        <v>3410.800852615025</v>
      </c>
      <c r="AB311" s="5">
        <v>834.8034</v>
      </c>
      <c r="AC311" s="5">
        <v>7453.3954</v>
      </c>
      <c r="AD311" s="5">
        <f t="shared" si="94"/>
        <v>879.1492000000001</v>
      </c>
      <c r="AE311" s="5">
        <f t="shared" si="94"/>
        <v>7870.7588000000005</v>
      </c>
      <c r="AP311" s="5">
        <f t="shared" si="95"/>
        <v>879.1492000000001</v>
      </c>
      <c r="AQ311" s="5">
        <f t="shared" si="95"/>
        <v>7870.7588000000005</v>
      </c>
      <c r="AS311" s="5">
        <f>Z311+AC311+AI311+AL311</f>
        <v>7870.7588000000005</v>
      </c>
      <c r="AU311" s="5">
        <f>K311+AE311</f>
        <v>120048.646</v>
      </c>
      <c r="AV311" s="1">
        <f>K311/AU311</f>
        <v>0.9344369215126341</v>
      </c>
      <c r="AW311" s="1">
        <f>AE311/AU311</f>
        <v>0.06556307848736587</v>
      </c>
      <c r="AY311" s="5">
        <f>V311+AQ311</f>
        <v>7870.7588000000005</v>
      </c>
      <c r="AZ311" s="1">
        <f>V311/AY311</f>
        <v>0</v>
      </c>
      <c r="BA311" s="1">
        <f>AQ311/AY311</f>
        <v>1</v>
      </c>
    </row>
    <row r="312" spans="1:53" ht="12.75">
      <c r="A312" s="4">
        <v>1524</v>
      </c>
      <c r="B312" s="3">
        <v>12</v>
      </c>
      <c r="C312" s="3">
        <f>B312/12</f>
        <v>1</v>
      </c>
      <c r="D312" s="5">
        <f>E312/0.2447529</f>
        <v>174.525817671619</v>
      </c>
      <c r="E312" s="5">
        <v>42.7157</v>
      </c>
      <c r="F312" s="5">
        <v>4115.9965</v>
      </c>
      <c r="G312" s="5">
        <f>H312/0.2447529</f>
        <v>2258.4047012313235</v>
      </c>
      <c r="H312" s="5">
        <v>552.7511</v>
      </c>
      <c r="I312" s="5">
        <v>56992.2587</v>
      </c>
      <c r="J312" s="5">
        <f t="shared" si="93"/>
        <v>595.4667999999999</v>
      </c>
      <c r="K312" s="5">
        <f t="shared" si="93"/>
        <v>61108.2552</v>
      </c>
      <c r="Y312" s="5">
        <v>81.5154</v>
      </c>
      <c r="Z312" s="5">
        <v>724.5699</v>
      </c>
      <c r="AA312" s="5">
        <f>AB312/0.2447529</f>
        <v>1699.7959983313783</v>
      </c>
      <c r="AB312" s="5">
        <v>416.03</v>
      </c>
      <c r="AC312" s="5">
        <v>3831.8802</v>
      </c>
      <c r="AD312" s="5">
        <f t="shared" si="94"/>
        <v>497.5454</v>
      </c>
      <c r="AE312" s="5">
        <f t="shared" si="94"/>
        <v>4556.4501</v>
      </c>
      <c r="AP312" s="5">
        <f t="shared" si="95"/>
        <v>497.5454</v>
      </c>
      <c r="AQ312" s="5">
        <f t="shared" si="95"/>
        <v>4556.4501</v>
      </c>
      <c r="AS312" s="5">
        <f>Z312+AC312+AI312+AL312</f>
        <v>4556.4501</v>
      </c>
      <c r="AU312" s="5">
        <f>K312+AE312</f>
        <v>65664.7053</v>
      </c>
      <c r="AV312" s="1">
        <f>K312/AU312</f>
        <v>0.9306103624590545</v>
      </c>
      <c r="AW312" s="1">
        <f>AE312/AU312</f>
        <v>0.06938963754094546</v>
      </c>
      <c r="AY312" s="5">
        <f>V312+AQ312</f>
        <v>4556.4501</v>
      </c>
      <c r="AZ312" s="1">
        <f>V312/AY312</f>
        <v>0</v>
      </c>
      <c r="BA312" s="1">
        <f>AQ312/AY312</f>
        <v>1</v>
      </c>
    </row>
    <row r="313" spans="1:53" ht="12.75">
      <c r="A313" s="4">
        <v>1525</v>
      </c>
      <c r="B313" s="3">
        <v>12</v>
      </c>
      <c r="C313" s="3">
        <f>B313/12</f>
        <v>1</v>
      </c>
      <c r="D313" s="5">
        <f>E313/0.2447529</f>
        <v>390.8856646846677</v>
      </c>
      <c r="E313" s="5">
        <v>95.6704</v>
      </c>
      <c r="F313" s="5">
        <v>9233.4323</v>
      </c>
      <c r="G313" s="5">
        <f>H313/0.2447529</f>
        <v>1660.5531538134994</v>
      </c>
      <c r="H313" s="5">
        <v>406.4252</v>
      </c>
      <c r="I313" s="5">
        <v>42793.935</v>
      </c>
      <c r="J313" s="5">
        <f t="shared" si="93"/>
        <v>502.0956</v>
      </c>
      <c r="K313" s="5">
        <f t="shared" si="93"/>
        <v>52027.3673</v>
      </c>
      <c r="Y313" s="5">
        <v>845.1693</v>
      </c>
      <c r="Z313" s="5">
        <v>7482.9921</v>
      </c>
      <c r="AA313" s="5">
        <f>AB313/0.2447529</f>
        <v>3596.247480622293</v>
      </c>
      <c r="AB313" s="5">
        <v>880.192</v>
      </c>
      <c r="AC313" s="5">
        <v>7722.6361</v>
      </c>
      <c r="AD313" s="5">
        <f t="shared" si="94"/>
        <v>1725.3613</v>
      </c>
      <c r="AE313" s="5">
        <f t="shared" si="94"/>
        <v>15205.6282</v>
      </c>
      <c r="AP313" s="5">
        <f t="shared" si="95"/>
        <v>1725.3613</v>
      </c>
      <c r="AQ313" s="5">
        <f t="shared" si="95"/>
        <v>15205.6282</v>
      </c>
      <c r="AS313" s="5">
        <f>Z313+AC313+AI313+AL313</f>
        <v>15205.6282</v>
      </c>
      <c r="AU313" s="5">
        <f>K313+AE313</f>
        <v>67232.99549999999</v>
      </c>
      <c r="AV313" s="1">
        <f>K313/AU313</f>
        <v>0.7738368179653695</v>
      </c>
      <c r="AW313" s="1">
        <f>AE313/AU313</f>
        <v>0.22616318203463062</v>
      </c>
      <c r="AY313" s="5">
        <f>V313+AQ313</f>
        <v>15205.6282</v>
      </c>
      <c r="AZ313" s="1">
        <f>V313/AY313</f>
        <v>0</v>
      </c>
      <c r="BA313" s="1">
        <f>AQ313/AY313</f>
        <v>1</v>
      </c>
    </row>
    <row r="314" ht="12.75">
      <c r="B314" s="3"/>
    </row>
    <row r="315" spans="1:53" ht="12.75">
      <c r="A315" s="4" t="s">
        <v>43</v>
      </c>
      <c r="B315" s="8">
        <f>SUM(B309:B314)</f>
        <v>60</v>
      </c>
      <c r="C315" s="3">
        <f>B315/12</f>
        <v>5</v>
      </c>
      <c r="D315" s="5">
        <f>E315/0.2447529</f>
        <v>1724.969142347241</v>
      </c>
      <c r="E315" s="5">
        <f>SUM(E309:E314)/C315</f>
        <v>422.19120000000004</v>
      </c>
      <c r="F315" s="5">
        <f>SUM(F309:F314)/C315</f>
        <v>40697.207539999996</v>
      </c>
      <c r="G315" s="5">
        <f>H315/0.2447529</f>
        <v>3613.427992068735</v>
      </c>
      <c r="H315" s="5">
        <f>SUM(H309:H314)/C315</f>
        <v>884.3969799999999</v>
      </c>
      <c r="I315" s="5">
        <f>SUM(I309:I314)/C315</f>
        <v>86866.2487</v>
      </c>
      <c r="J315" s="5">
        <f>SUM(J309:J314)/C315</f>
        <v>1306.5881800000002</v>
      </c>
      <c r="K315" s="5">
        <f>SUM(K309:K314)/C315</f>
        <v>127563.45624000001</v>
      </c>
      <c r="Y315" s="5">
        <f>SUM(Y309:Y314)/C315</f>
        <v>468.57318</v>
      </c>
      <c r="Z315" s="5">
        <f>SUM(Z309:Z314)/C315</f>
        <v>4137.13868</v>
      </c>
      <c r="AA315" s="5">
        <f>AB315/0.2447529</f>
        <v>5865.607639378328</v>
      </c>
      <c r="AB315" s="5">
        <f>SUM(AB309:AB314)/C315</f>
        <v>1435.62448</v>
      </c>
      <c r="AC315" s="5">
        <f>SUM(AC309:AC314)/C315</f>
        <v>12649.9802</v>
      </c>
      <c r="AD315" s="5">
        <f>Y315+AB315</f>
        <v>1904.1976599999998</v>
      </c>
      <c r="AE315" s="5">
        <f>SUM(AE309:AE314)/C315</f>
        <v>16787.11888</v>
      </c>
      <c r="AP315" s="5">
        <f>Y315+AB315+AH315+AK315</f>
        <v>1904.1976599999998</v>
      </c>
      <c r="AQ315" s="5">
        <f>Z315+AC315+AI315+AL315</f>
        <v>16787.11888</v>
      </c>
      <c r="AS315" s="5">
        <f>Z315+AC315+AI315+AL315</f>
        <v>16787.11888</v>
      </c>
      <c r="AU315" s="5">
        <f>SUM(AU309:AU314)/C315</f>
        <v>144350.57512</v>
      </c>
      <c r="AV315" s="1">
        <f>K315/AU315</f>
        <v>0.8837059092695357</v>
      </c>
      <c r="AW315" s="1">
        <f>AE315/AU315</f>
        <v>0.11629409073046444</v>
      </c>
      <c r="AY315" s="5">
        <f>V315+AQ315</f>
        <v>16787.11888</v>
      </c>
      <c r="AZ315" s="1">
        <f>V315/AY315</f>
        <v>0</v>
      </c>
      <c r="BA315" s="1">
        <f>AQ315/AY315</f>
        <v>1</v>
      </c>
    </row>
    <row r="316" ht="12.75">
      <c r="B316" s="3"/>
    </row>
    <row r="317" spans="1:53" ht="12.75">
      <c r="A317" s="4">
        <v>1526</v>
      </c>
      <c r="B317" s="3">
        <v>12</v>
      </c>
      <c r="C317" s="3">
        <f>B317/12</f>
        <v>1</v>
      </c>
      <c r="D317" s="5">
        <f>E317/0.2447529</f>
        <v>390.8856646846677</v>
      </c>
      <c r="E317" s="5">
        <v>95.6704</v>
      </c>
      <c r="F317" s="5">
        <v>9233.4323</v>
      </c>
      <c r="G317" s="5">
        <f>H317/0.2447529</f>
        <v>1393.5593817274485</v>
      </c>
      <c r="H317" s="5">
        <v>341.0777</v>
      </c>
      <c r="I317" s="5">
        <v>36053.1803</v>
      </c>
      <c r="J317" s="5">
        <f aca="true" t="shared" si="96" ref="J317:K321">E317+H317</f>
        <v>436.7481</v>
      </c>
      <c r="K317" s="5">
        <f t="shared" si="96"/>
        <v>45286.6126</v>
      </c>
      <c r="Y317" s="5">
        <v>845.1693</v>
      </c>
      <c r="Z317" s="5">
        <v>7482.9921</v>
      </c>
      <c r="AA317" s="5">
        <f>AB317/0.2447529</f>
        <v>6755.769594558431</v>
      </c>
      <c r="AB317" s="5">
        <v>1653.4942</v>
      </c>
      <c r="AC317" s="5">
        <v>14491.5932</v>
      </c>
      <c r="AD317" s="5">
        <f aca="true" t="shared" si="97" ref="AD317:AE321">Y317+AB317</f>
        <v>2498.6635</v>
      </c>
      <c r="AE317" s="5">
        <f t="shared" si="97"/>
        <v>21974.5853</v>
      </c>
      <c r="AP317" s="5">
        <f aca="true" t="shared" si="98" ref="AP317:AQ321">Y317+AB317+AH317+AK317</f>
        <v>2498.6635</v>
      </c>
      <c r="AQ317" s="5">
        <f t="shared" si="98"/>
        <v>21974.5853</v>
      </c>
      <c r="AS317" s="5">
        <f>Z317+AC317+AI317+AL317</f>
        <v>21974.5853</v>
      </c>
      <c r="AU317" s="5">
        <f>K317+AE317</f>
        <v>67261.1979</v>
      </c>
      <c r="AV317" s="1">
        <f>K317/AU317</f>
        <v>0.6732947674724657</v>
      </c>
      <c r="AW317" s="1">
        <f>AE317/AU317</f>
        <v>0.32670523252753425</v>
      </c>
      <c r="AY317" s="5">
        <f>V317+AQ317</f>
        <v>21974.5853</v>
      </c>
      <c r="AZ317" s="1">
        <f>V317/AY317</f>
        <v>0</v>
      </c>
      <c r="BA317" s="1">
        <f>AQ317/AY317</f>
        <v>1</v>
      </c>
    </row>
    <row r="318" spans="1:53" ht="12.75">
      <c r="A318" s="4">
        <v>1527</v>
      </c>
      <c r="B318" s="3">
        <v>12</v>
      </c>
      <c r="C318" s="3">
        <f>B318/12</f>
        <v>1</v>
      </c>
      <c r="D318" s="5">
        <f>E318/0.2447529</f>
        <v>234.79966938083268</v>
      </c>
      <c r="E318" s="5">
        <v>57.4679</v>
      </c>
      <c r="F318" s="5">
        <v>5574.7801</v>
      </c>
      <c r="G318" s="5">
        <f>H318/0.2447529</f>
        <v>899.2036457994982</v>
      </c>
      <c r="H318" s="5">
        <v>220.0827</v>
      </c>
      <c r="I318" s="5">
        <v>23572.2183</v>
      </c>
      <c r="J318" s="5">
        <f t="shared" si="96"/>
        <v>277.5506</v>
      </c>
      <c r="K318" s="5">
        <f t="shared" si="96"/>
        <v>29146.9984</v>
      </c>
      <c r="Y318" s="5">
        <v>672.7096</v>
      </c>
      <c r="Z318" s="5">
        <v>5980.427</v>
      </c>
      <c r="AA318" s="5">
        <f>AB318/0.2447529</f>
        <v>12605.821218052983</v>
      </c>
      <c r="AB318" s="5">
        <v>3085.3113</v>
      </c>
      <c r="AC318" s="5">
        <v>27024.7405</v>
      </c>
      <c r="AD318" s="5">
        <f t="shared" si="97"/>
        <v>3758.0209</v>
      </c>
      <c r="AE318" s="5">
        <f t="shared" si="97"/>
        <v>33005.167499999996</v>
      </c>
      <c r="AP318" s="5">
        <f t="shared" si="98"/>
        <v>3758.0209</v>
      </c>
      <c r="AQ318" s="5">
        <f t="shared" si="98"/>
        <v>33005.167499999996</v>
      </c>
      <c r="AS318" s="5">
        <f>Z318+AC318+AI318+AL318</f>
        <v>33005.167499999996</v>
      </c>
      <c r="AU318" s="5">
        <f>K318+AE318</f>
        <v>62152.16589999999</v>
      </c>
      <c r="AV318" s="1">
        <f>K318/AU318</f>
        <v>0.46896190949960126</v>
      </c>
      <c r="AW318" s="1">
        <f>AE318/AU318</f>
        <v>0.5310380905003987</v>
      </c>
      <c r="AY318" s="5">
        <f>V318+AQ318</f>
        <v>33005.167499999996</v>
      </c>
      <c r="AZ318" s="1">
        <f>V318/AY318</f>
        <v>0</v>
      </c>
      <c r="BA318" s="1">
        <f>AQ318/AY318</f>
        <v>1</v>
      </c>
    </row>
    <row r="319" spans="1:53" ht="12.75">
      <c r="A319" s="4">
        <v>1528</v>
      </c>
      <c r="B319" s="3">
        <v>12</v>
      </c>
      <c r="C319" s="3">
        <f>B319/12</f>
        <v>1</v>
      </c>
      <c r="D319" s="5">
        <f>E319/0.2447529</f>
        <v>140.29374115689743</v>
      </c>
      <c r="E319" s="5">
        <v>34.3373</v>
      </c>
      <c r="F319" s="5">
        <v>3359.7571</v>
      </c>
      <c r="G319" s="5">
        <f>H319/0.2447529</f>
        <v>738.2531524652006</v>
      </c>
      <c r="H319" s="5">
        <v>180.6896</v>
      </c>
      <c r="I319" s="5">
        <v>18153.4409</v>
      </c>
      <c r="J319" s="5">
        <f t="shared" si="96"/>
        <v>215.0269</v>
      </c>
      <c r="K319" s="5">
        <f t="shared" si="96"/>
        <v>21513.198</v>
      </c>
      <c r="Y319" s="5">
        <v>569.4221</v>
      </c>
      <c r="Z319" s="5">
        <v>5080.8555</v>
      </c>
      <c r="AA319" s="5">
        <f>AB319/0.2447529</f>
        <v>12348.291276630433</v>
      </c>
      <c r="AB319" s="5">
        <v>3022.2801000000004</v>
      </c>
      <c r="AC319" s="5">
        <v>26492.10526</v>
      </c>
      <c r="AD319" s="5">
        <f t="shared" si="97"/>
        <v>3591.7022000000006</v>
      </c>
      <c r="AE319" s="5">
        <f t="shared" si="97"/>
        <v>31572.96076</v>
      </c>
      <c r="AP319" s="5">
        <f t="shared" si="98"/>
        <v>3591.7022000000006</v>
      </c>
      <c r="AQ319" s="5">
        <f t="shared" si="98"/>
        <v>31572.96076</v>
      </c>
      <c r="AS319" s="5">
        <f>Z319+AC319+AI319+AL319</f>
        <v>31572.96076</v>
      </c>
      <c r="AU319" s="5">
        <f>K319+AE319</f>
        <v>53086.158760000006</v>
      </c>
      <c r="AV319" s="1">
        <f>K319/AU319</f>
        <v>0.40525060585491113</v>
      </c>
      <c r="AW319" s="1">
        <f>AE319/AU319</f>
        <v>0.5947493941450888</v>
      </c>
      <c r="AY319" s="5">
        <f>V319+AQ319</f>
        <v>31572.96076</v>
      </c>
      <c r="AZ319" s="1">
        <f>V319/AY319</f>
        <v>0</v>
      </c>
      <c r="BA319" s="1">
        <f>AQ319/AY319</f>
        <v>1</v>
      </c>
    </row>
    <row r="320" spans="1:53" ht="12.75">
      <c r="A320" s="4">
        <v>1529</v>
      </c>
      <c r="B320" s="3">
        <v>12</v>
      </c>
      <c r="C320" s="3">
        <f>B320/12</f>
        <v>1</v>
      </c>
      <c r="D320" s="5">
        <f>E320/0.2447529</f>
        <v>101.83413557101876</v>
      </c>
      <c r="E320" s="5">
        <v>24.9242</v>
      </c>
      <c r="F320" s="5">
        <v>2418.3543</v>
      </c>
      <c r="G320" s="5">
        <f>H320/0.2447529</f>
        <v>537.3337762290049</v>
      </c>
      <c r="H320" s="5">
        <v>131.514</v>
      </c>
      <c r="I320" s="5">
        <v>12840.794</v>
      </c>
      <c r="J320" s="5">
        <f t="shared" si="96"/>
        <v>156.4382</v>
      </c>
      <c r="K320" s="5">
        <f t="shared" si="96"/>
        <v>15259.1483</v>
      </c>
      <c r="Y320" s="5">
        <v>418.9479</v>
      </c>
      <c r="Z320" s="5">
        <v>3741.0388</v>
      </c>
      <c r="AA320" s="5">
        <f>AB320/0.2447529</f>
        <v>9007.889181292641</v>
      </c>
      <c r="AB320" s="5">
        <v>2204.707</v>
      </c>
      <c r="AC320" s="5">
        <v>19337.6312</v>
      </c>
      <c r="AD320" s="5">
        <f t="shared" si="97"/>
        <v>2623.6549</v>
      </c>
      <c r="AE320" s="5">
        <f t="shared" si="97"/>
        <v>23078.67</v>
      </c>
      <c r="AP320" s="5">
        <f t="shared" si="98"/>
        <v>2623.6549</v>
      </c>
      <c r="AQ320" s="5">
        <f t="shared" si="98"/>
        <v>23078.67</v>
      </c>
      <c r="AS320" s="5">
        <f>Z320+AC320+AI320+AL320</f>
        <v>23078.67</v>
      </c>
      <c r="AU320" s="5">
        <f>K320+AE320</f>
        <v>38337.8183</v>
      </c>
      <c r="AV320" s="1">
        <f>K320/AU320</f>
        <v>0.39801817048102606</v>
      </c>
      <c r="AW320" s="1">
        <f>AE320/AU320</f>
        <v>0.6019818295189739</v>
      </c>
      <c r="AY320" s="5">
        <f>V320+AQ320</f>
        <v>23078.67</v>
      </c>
      <c r="AZ320" s="1">
        <f>V320/AY320</f>
        <v>0</v>
      </c>
      <c r="BA320" s="1">
        <f>AQ320/AY320</f>
        <v>1</v>
      </c>
    </row>
    <row r="321" spans="1:53" ht="12.75">
      <c r="A321" s="4">
        <v>1530</v>
      </c>
      <c r="B321" s="3">
        <v>12</v>
      </c>
      <c r="C321" s="3">
        <f>B321/12</f>
        <v>1</v>
      </c>
      <c r="D321" s="5">
        <f>E321/0.2447529</f>
        <v>72.09516210022434</v>
      </c>
      <c r="E321" s="5">
        <v>17.6455</v>
      </c>
      <c r="F321" s="5">
        <v>1690.6161</v>
      </c>
      <c r="G321" s="5">
        <f>H321/0.2447529</f>
        <v>414.8657686997784</v>
      </c>
      <c r="H321" s="5">
        <v>101.5396</v>
      </c>
      <c r="I321" s="5">
        <v>9916.7514</v>
      </c>
      <c r="J321" s="5">
        <f t="shared" si="96"/>
        <v>119.18509999999999</v>
      </c>
      <c r="K321" s="5">
        <f t="shared" si="96"/>
        <v>11607.367499999998</v>
      </c>
      <c r="Y321" s="5">
        <v>302.5374</v>
      </c>
      <c r="Z321" s="5">
        <v>2704.4858</v>
      </c>
      <c r="AA321" s="5">
        <f>AB321/0.2447529</f>
        <v>8681.39294774444</v>
      </c>
      <c r="AB321" s="5">
        <v>2124.7961</v>
      </c>
      <c r="AC321" s="5">
        <v>18656.528</v>
      </c>
      <c r="AD321" s="5">
        <f t="shared" si="97"/>
        <v>2427.3335</v>
      </c>
      <c r="AE321" s="5">
        <f t="shared" si="97"/>
        <v>21361.013799999997</v>
      </c>
      <c r="AP321" s="5">
        <f t="shared" si="98"/>
        <v>2427.3335</v>
      </c>
      <c r="AQ321" s="5">
        <f t="shared" si="98"/>
        <v>21361.013799999997</v>
      </c>
      <c r="AS321" s="5">
        <f>Z321+AC321+AI321+AL321</f>
        <v>21361.013799999997</v>
      </c>
      <c r="AU321" s="5">
        <f>K321+AE321</f>
        <v>32968.381299999994</v>
      </c>
      <c r="AV321" s="1">
        <f>K321/AU321</f>
        <v>0.35207574780142453</v>
      </c>
      <c r="AW321" s="1">
        <f>AE321/AU321</f>
        <v>0.6479242521985755</v>
      </c>
      <c r="AY321" s="5">
        <f>V321+AQ321</f>
        <v>21361.013799999997</v>
      </c>
      <c r="AZ321" s="1">
        <f>V321/AY321</f>
        <v>0</v>
      </c>
      <c r="BA321" s="1">
        <f>AQ321/AY321</f>
        <v>1</v>
      </c>
    </row>
    <row r="322" ht="12.75">
      <c r="B322" s="3"/>
    </row>
    <row r="323" spans="1:53" ht="12.75">
      <c r="A323" s="4" t="s">
        <v>44</v>
      </c>
      <c r="B323" s="8">
        <f>SUM(B317:B322)</f>
        <v>60</v>
      </c>
      <c r="C323" s="3">
        <f>B323/12</f>
        <v>5</v>
      </c>
      <c r="D323" s="5">
        <f>E323/0.2447529</f>
        <v>187.98167457872822</v>
      </c>
      <c r="E323" s="5">
        <f>SUM(E317:E322)/C323</f>
        <v>46.009060000000005</v>
      </c>
      <c r="F323" s="5">
        <f>SUM(F317:F322)/C323</f>
        <v>4455.3879799999995</v>
      </c>
      <c r="G323" s="5">
        <f>H323/0.2447529</f>
        <v>796.643144984186</v>
      </c>
      <c r="H323" s="5">
        <f>SUM(H317:H322)/C323</f>
        <v>194.98072</v>
      </c>
      <c r="I323" s="5">
        <f>SUM(I317:I322)/C323</f>
        <v>20107.27698</v>
      </c>
      <c r="J323" s="5">
        <f>SUM(J317:J322)/C323</f>
        <v>240.98978000000002</v>
      </c>
      <c r="K323" s="5">
        <f>SUM(K317:K322)/C323</f>
        <v>24562.664960000002</v>
      </c>
      <c r="Y323" s="5">
        <f>SUM(Y317:Y322)/C323</f>
        <v>561.7572600000001</v>
      </c>
      <c r="Z323" s="5">
        <f>SUM(Z317:Z322)/C323</f>
        <v>4997.959839999999</v>
      </c>
      <c r="AA323" s="5">
        <f>AB323/0.2447529</f>
        <v>9879.832843655786</v>
      </c>
      <c r="AB323" s="5">
        <f>SUM(AB317:AB322)/C323</f>
        <v>2418.11774</v>
      </c>
      <c r="AC323" s="5">
        <f>SUM(AC317:AC322)/C323</f>
        <v>21200.519632</v>
      </c>
      <c r="AD323" s="5">
        <f>Y323+AB323</f>
        <v>2979.875</v>
      </c>
      <c r="AE323" s="5">
        <f>SUM(AE317:AE322)/C323</f>
        <v>26198.479472</v>
      </c>
      <c r="AP323" s="5">
        <f>Y323+AB323+AH323+AK323</f>
        <v>2979.875</v>
      </c>
      <c r="AQ323" s="5">
        <f>Z323+AC323+AI323+AL323</f>
        <v>26198.479472</v>
      </c>
      <c r="AS323" s="5">
        <f>Z323+AC323+AI323+AL323</f>
        <v>26198.479472</v>
      </c>
      <c r="AU323" s="5">
        <f>SUM(AU317:AU322)/C323</f>
        <v>50761.144432</v>
      </c>
      <c r="AV323" s="1">
        <f>K323/AU323</f>
        <v>0.4838871391661456</v>
      </c>
      <c r="AW323" s="1">
        <f>AE323/AU323</f>
        <v>0.5161128608338544</v>
      </c>
      <c r="AY323" s="5">
        <f>V323+AQ323</f>
        <v>26198.479472</v>
      </c>
      <c r="AZ323" s="1">
        <f>V323/AY323</f>
        <v>0</v>
      </c>
      <c r="BA323" s="1">
        <f>AQ323/AY323</f>
        <v>1</v>
      </c>
    </row>
    <row r="324" ht="12.75">
      <c r="B324" s="3"/>
    </row>
    <row r="325" spans="1:53" ht="12.75">
      <c r="A325" s="4">
        <v>1531</v>
      </c>
      <c r="B325" s="3">
        <v>12</v>
      </c>
      <c r="C325" s="3">
        <f>B325/12</f>
        <v>1</v>
      </c>
      <c r="D325" s="5">
        <f>E325/0.2447529</f>
        <v>69.82184889331239</v>
      </c>
      <c r="E325" s="5">
        <v>17.0891</v>
      </c>
      <c r="F325" s="5">
        <v>1627.7229</v>
      </c>
      <c r="G325" s="5">
        <f>H325/0.2447529</f>
        <v>1123.9531789000253</v>
      </c>
      <c r="H325" s="5">
        <v>275.0908</v>
      </c>
      <c r="I325" s="5">
        <v>27458.739</v>
      </c>
      <c r="J325" s="5">
        <f aca="true" t="shared" si="99" ref="J325:K329">E325+H325</f>
        <v>292.1799</v>
      </c>
      <c r="K325" s="5">
        <f t="shared" si="99"/>
        <v>29086.461900000002</v>
      </c>
      <c r="Y325" s="5">
        <v>272.08779999999996</v>
      </c>
      <c r="Z325" s="5">
        <v>2425.7947000000004</v>
      </c>
      <c r="AA325" s="5">
        <f>AB325/0.2447529</f>
        <v>23111.579474645652</v>
      </c>
      <c r="AB325" s="5">
        <v>5656.6260999999995</v>
      </c>
      <c r="AC325" s="5">
        <v>49603.0417</v>
      </c>
      <c r="AD325" s="5">
        <f aca="true" t="shared" si="100" ref="AD325:AE329">Y325+AB325</f>
        <v>5928.7139</v>
      </c>
      <c r="AE325" s="5">
        <f t="shared" si="100"/>
        <v>52028.8364</v>
      </c>
      <c r="AP325" s="5">
        <f aca="true" t="shared" si="101" ref="AP325:AQ329">Y325+AB325+AH325+AK325</f>
        <v>5928.7139</v>
      </c>
      <c r="AQ325" s="5">
        <f t="shared" si="101"/>
        <v>52028.8364</v>
      </c>
      <c r="AS325" s="5">
        <f>Z325+AC325+AI325+AL325</f>
        <v>52028.8364</v>
      </c>
      <c r="AU325" s="5">
        <f>K325+AE325</f>
        <v>81115.2983</v>
      </c>
      <c r="AV325" s="1">
        <f>K325/AU325</f>
        <v>0.358581704186373</v>
      </c>
      <c r="AW325" s="1">
        <f>AE325/AU325</f>
        <v>0.6414182958136271</v>
      </c>
      <c r="AY325" s="5">
        <f>V325+AQ325</f>
        <v>52028.8364</v>
      </c>
      <c r="AZ325" s="1">
        <f>V325/AY325</f>
        <v>0</v>
      </c>
      <c r="BA325" s="1">
        <f>AQ325/AY325</f>
        <v>1</v>
      </c>
    </row>
    <row r="326" spans="1:53" ht="12.75">
      <c r="A326" s="4">
        <v>1532</v>
      </c>
      <c r="B326" s="3">
        <v>12</v>
      </c>
      <c r="C326" s="3">
        <f>B326/12</f>
        <v>1</v>
      </c>
      <c r="D326" s="5">
        <f>E326/0.2447529</f>
        <v>67.67846264538643</v>
      </c>
      <c r="E326" s="5">
        <v>16.5645</v>
      </c>
      <c r="F326" s="5">
        <v>1569.1553</v>
      </c>
      <c r="G326" s="5">
        <f>H326/0.2447529</f>
        <v>566.3981918089632</v>
      </c>
      <c r="H326" s="5">
        <v>138.6276</v>
      </c>
      <c r="I326" s="5">
        <v>14311.777600000001</v>
      </c>
      <c r="J326" s="5">
        <f t="shared" si="99"/>
        <v>155.1921</v>
      </c>
      <c r="K326" s="5">
        <f t="shared" si="99"/>
        <v>15880.932900000002</v>
      </c>
      <c r="Y326" s="5">
        <v>244.9584</v>
      </c>
      <c r="Z326" s="5">
        <v>2177.6462</v>
      </c>
      <c r="AA326" s="5">
        <f>AB326/0.2447529</f>
        <v>12089.182191508253</v>
      </c>
      <c r="AB326" s="5">
        <v>2958.8624</v>
      </c>
      <c r="AC326" s="5">
        <v>25936.1205</v>
      </c>
      <c r="AD326" s="5">
        <f t="shared" si="100"/>
        <v>3203.8208</v>
      </c>
      <c r="AE326" s="5">
        <f t="shared" si="100"/>
        <v>28113.7667</v>
      </c>
      <c r="AP326" s="5">
        <f t="shared" si="101"/>
        <v>3203.8208</v>
      </c>
      <c r="AQ326" s="5">
        <f t="shared" si="101"/>
        <v>28113.7667</v>
      </c>
      <c r="AS326" s="5">
        <f>Z326+AC326+AI326+AL326</f>
        <v>28113.7667</v>
      </c>
      <c r="AU326" s="5">
        <f>K326+AE326</f>
        <v>43994.6996</v>
      </c>
      <c r="AV326" s="1">
        <f>K326/AU326</f>
        <v>0.3609737773956752</v>
      </c>
      <c r="AW326" s="1">
        <f>AE326/AU326</f>
        <v>0.6390262226043248</v>
      </c>
      <c r="AY326" s="5">
        <f>V326+AQ326</f>
        <v>28113.7667</v>
      </c>
      <c r="AZ326" s="1">
        <f>V326/AY326</f>
        <v>0</v>
      </c>
      <c r="BA326" s="1">
        <f>AQ326/AY326</f>
        <v>1</v>
      </c>
    </row>
    <row r="327" spans="1:53" ht="12.75">
      <c r="A327" s="4">
        <v>1533</v>
      </c>
      <c r="B327" s="3">
        <v>12</v>
      </c>
      <c r="C327" s="3">
        <f>B327/12</f>
        <v>1</v>
      </c>
      <c r="D327" s="5">
        <f>E327/0.2447529</f>
        <v>67.49337801513282</v>
      </c>
      <c r="E327" s="5">
        <v>16.5192</v>
      </c>
      <c r="F327" s="5">
        <v>1564.868</v>
      </c>
      <c r="G327" s="5">
        <f>H327/0.2447529</f>
        <v>247.4066701559001</v>
      </c>
      <c r="H327" s="5">
        <v>60.5535</v>
      </c>
      <c r="I327" s="5">
        <v>5897.0337</v>
      </c>
      <c r="J327" s="5">
        <f t="shared" si="99"/>
        <v>77.0727</v>
      </c>
      <c r="K327" s="5">
        <f t="shared" si="99"/>
        <v>7461.9017</v>
      </c>
      <c r="Y327" s="5">
        <v>244.2892</v>
      </c>
      <c r="Z327" s="5">
        <v>2171.6963</v>
      </c>
      <c r="AA327" s="5">
        <f>AB327/0.2447529</f>
        <v>6140.967073321705</v>
      </c>
      <c r="AB327" s="5">
        <v>1503.0194999999999</v>
      </c>
      <c r="AC327" s="5">
        <v>13192.4931</v>
      </c>
      <c r="AD327" s="5">
        <f t="shared" si="100"/>
        <v>1747.3086999999998</v>
      </c>
      <c r="AE327" s="5">
        <f t="shared" si="100"/>
        <v>15364.1894</v>
      </c>
      <c r="AP327" s="5">
        <f t="shared" si="101"/>
        <v>1747.3086999999998</v>
      </c>
      <c r="AQ327" s="5">
        <f t="shared" si="101"/>
        <v>15364.1894</v>
      </c>
      <c r="AS327" s="5">
        <f>Z327+AC327+AI327+AL327</f>
        <v>15364.1894</v>
      </c>
      <c r="AU327" s="5">
        <f>K327+AE327</f>
        <v>22826.091099999998</v>
      </c>
      <c r="AV327" s="1">
        <f>K327/AU327</f>
        <v>0.3269023008499252</v>
      </c>
      <c r="AW327" s="1">
        <f>AE327/AU327</f>
        <v>0.6730976991500749</v>
      </c>
      <c r="AY327" s="5">
        <f>V327+AQ327</f>
        <v>15364.1894</v>
      </c>
      <c r="AZ327" s="1">
        <f>V327/AY327</f>
        <v>0</v>
      </c>
      <c r="BA327" s="1">
        <f>AQ327/AY327</f>
        <v>1</v>
      </c>
    </row>
    <row r="328" spans="1:53" ht="12.75">
      <c r="A328" s="4">
        <v>1534</v>
      </c>
      <c r="B328" s="3">
        <v>12</v>
      </c>
      <c r="C328" s="3">
        <f>B328/12</f>
        <v>1</v>
      </c>
      <c r="D328" s="5">
        <f>E328/0.2447529</f>
        <v>67.49337801513282</v>
      </c>
      <c r="E328" s="5">
        <v>16.5192</v>
      </c>
      <c r="F328" s="5">
        <v>1564.868</v>
      </c>
      <c r="G328" s="5">
        <f>H328/0.2447529</f>
        <v>252.65849761126427</v>
      </c>
      <c r="H328" s="5">
        <v>61.8389</v>
      </c>
      <c r="I328" s="5">
        <v>5979.4495</v>
      </c>
      <c r="J328" s="5">
        <f t="shared" si="99"/>
        <v>78.35810000000001</v>
      </c>
      <c r="K328" s="5">
        <f t="shared" si="99"/>
        <v>7544.317499999999</v>
      </c>
      <c r="Y328" s="5">
        <v>244.2892</v>
      </c>
      <c r="Z328" s="5">
        <v>2171.6963</v>
      </c>
      <c r="AA328" s="5">
        <f>AB328/0.2447529</f>
        <v>6359.428631897722</v>
      </c>
      <c r="AB328" s="5">
        <v>1556.4886</v>
      </c>
      <c r="AC328" s="5">
        <v>13663.4753</v>
      </c>
      <c r="AD328" s="5">
        <f t="shared" si="100"/>
        <v>1800.7777999999998</v>
      </c>
      <c r="AE328" s="5">
        <f t="shared" si="100"/>
        <v>15835.1716</v>
      </c>
      <c r="AP328" s="5">
        <f t="shared" si="101"/>
        <v>1800.7777999999998</v>
      </c>
      <c r="AQ328" s="5">
        <f t="shared" si="101"/>
        <v>15835.1716</v>
      </c>
      <c r="AS328" s="5">
        <f>Z328+AC328+AI328+AL328</f>
        <v>15835.1716</v>
      </c>
      <c r="AU328" s="5">
        <f>K328+AE328</f>
        <v>23379.4891</v>
      </c>
      <c r="AV328" s="1">
        <f>K328/AU328</f>
        <v>0.32268957921753727</v>
      </c>
      <c r="AW328" s="1">
        <f>AE328/AU328</f>
        <v>0.6773104207824627</v>
      </c>
      <c r="AY328" s="5">
        <f>V328+AQ328</f>
        <v>15835.1716</v>
      </c>
      <c r="AZ328" s="1">
        <f>V328/AY328</f>
        <v>0</v>
      </c>
      <c r="BA328" s="1">
        <f>AQ328/AY328</f>
        <v>1</v>
      </c>
    </row>
    <row r="329" spans="1:53" ht="12.75">
      <c r="A329" s="4">
        <v>1535</v>
      </c>
      <c r="B329" s="3">
        <v>12</v>
      </c>
      <c r="C329" s="3">
        <f>B329/12</f>
        <v>1</v>
      </c>
      <c r="D329" s="5">
        <f>E329/0.2447529</f>
        <v>67.49337801513282</v>
      </c>
      <c r="E329" s="5">
        <v>16.5192</v>
      </c>
      <c r="F329" s="5">
        <v>1564.868</v>
      </c>
      <c r="G329" s="5">
        <f>H329/0.2447529</f>
        <v>252.65849761126427</v>
      </c>
      <c r="H329" s="5">
        <v>61.8389</v>
      </c>
      <c r="I329" s="5">
        <v>5979.4495</v>
      </c>
      <c r="J329" s="5">
        <f t="shared" si="99"/>
        <v>78.35810000000001</v>
      </c>
      <c r="K329" s="5">
        <f t="shared" si="99"/>
        <v>7544.317499999999</v>
      </c>
      <c r="Y329" s="5">
        <v>244.2892</v>
      </c>
      <c r="Z329" s="5">
        <v>2171.6963</v>
      </c>
      <c r="AA329" s="5">
        <f>AB329/0.2447529</f>
        <v>6359.428631897722</v>
      </c>
      <c r="AB329" s="5">
        <v>1556.4886</v>
      </c>
      <c r="AC329" s="5">
        <v>13663.4753</v>
      </c>
      <c r="AD329" s="5">
        <f t="shared" si="100"/>
        <v>1800.7777999999998</v>
      </c>
      <c r="AE329" s="5">
        <f t="shared" si="100"/>
        <v>15835.1716</v>
      </c>
      <c r="AP329" s="5">
        <f t="shared" si="101"/>
        <v>1800.7777999999998</v>
      </c>
      <c r="AQ329" s="5">
        <f t="shared" si="101"/>
        <v>15835.1716</v>
      </c>
      <c r="AS329" s="5">
        <f>Z329+AC329+AI329+AL329</f>
        <v>15835.1716</v>
      </c>
      <c r="AU329" s="5">
        <f>K329+AE329</f>
        <v>23379.4891</v>
      </c>
      <c r="AV329" s="1">
        <f>K329/AU329</f>
        <v>0.32268957921753727</v>
      </c>
      <c r="AW329" s="1">
        <f>AE329/AU329</f>
        <v>0.6773104207824627</v>
      </c>
      <c r="AY329" s="5">
        <f>V329+AQ329</f>
        <v>15835.1716</v>
      </c>
      <c r="AZ329" s="1">
        <f>V329/AY329</f>
        <v>0</v>
      </c>
      <c r="BA329" s="1">
        <f>AQ329/AY329</f>
        <v>1</v>
      </c>
    </row>
    <row r="330" ht="12.75">
      <c r="B330" s="3"/>
    </row>
    <row r="331" spans="1:53" ht="12.75">
      <c r="A331" s="4" t="s">
        <v>45</v>
      </c>
      <c r="B331" s="8">
        <f>SUM(B325:B330)</f>
        <v>60</v>
      </c>
      <c r="C331" s="3">
        <f>B331/12</f>
        <v>5</v>
      </c>
      <c r="D331" s="5">
        <f>E331/0.2447529</f>
        <v>67.99608911681945</v>
      </c>
      <c r="E331" s="5">
        <f>SUM(E325:E330)/C331</f>
        <v>16.642239999999997</v>
      </c>
      <c r="F331" s="5">
        <f>SUM(F325:F330)/C331</f>
        <v>1578.29644</v>
      </c>
      <c r="G331" s="5">
        <f>H331/0.2447529</f>
        <v>488.61500721748337</v>
      </c>
      <c r="H331" s="5">
        <f>SUM(H325:H330)/C331</f>
        <v>119.58993999999998</v>
      </c>
      <c r="I331" s="5">
        <f>SUM(I325:I330)/C331</f>
        <v>11925.28986</v>
      </c>
      <c r="J331" s="5">
        <f>SUM(J325:J330)/C331</f>
        <v>136.23218000000003</v>
      </c>
      <c r="K331" s="5">
        <f>SUM(K325:K330)/C331</f>
        <v>13503.5863</v>
      </c>
      <c r="Y331" s="5">
        <f>SUM(Y325:Y330)/C331</f>
        <v>249.98275999999996</v>
      </c>
      <c r="Z331" s="5">
        <f>SUM(Z325:Z330)/C331</f>
        <v>2223.7059600000002</v>
      </c>
      <c r="AA331" s="5">
        <f>AB331/0.2447529</f>
        <v>10812.117200654213</v>
      </c>
      <c r="AB331" s="5">
        <f>SUM(AB325:AB330)/C331</f>
        <v>2646.2970400000004</v>
      </c>
      <c r="AC331" s="5">
        <f>SUM(AC325:AC330)/C331</f>
        <v>23211.721180000004</v>
      </c>
      <c r="AD331" s="5">
        <f>Y331+AB331</f>
        <v>2896.2798000000003</v>
      </c>
      <c r="AE331" s="5">
        <f>SUM(AE325:AE330)/C331</f>
        <v>25435.427140000003</v>
      </c>
      <c r="AP331" s="5">
        <f>Y331+AB331+AH331+AK331</f>
        <v>2896.2798000000003</v>
      </c>
      <c r="AQ331" s="5">
        <f>Z331+AC331+AI331+AL331</f>
        <v>25435.427140000003</v>
      </c>
      <c r="AS331" s="5">
        <f>Z331+AC331+AI331+AL331</f>
        <v>25435.427140000003</v>
      </c>
      <c r="AU331" s="5">
        <f>SUM(AU325:AU330)/C331</f>
        <v>38939.013439999995</v>
      </c>
      <c r="AV331" s="1">
        <f>K331/AU331</f>
        <v>0.34678809520449944</v>
      </c>
      <c r="AW331" s="1">
        <f>AE331/AU331</f>
        <v>0.6532119047955008</v>
      </c>
      <c r="AY331" s="5">
        <f>V331+AQ331</f>
        <v>25435.427140000003</v>
      </c>
      <c r="AZ331" s="1">
        <f>V331/AY331</f>
        <v>0</v>
      </c>
      <c r="BA331" s="1">
        <f>AQ331/AY331</f>
        <v>1</v>
      </c>
    </row>
    <row r="332" ht="12.75">
      <c r="B332" s="3"/>
    </row>
    <row r="333" spans="1:53" ht="12.75">
      <c r="A333" s="4">
        <v>1536</v>
      </c>
      <c r="B333" s="3">
        <v>12</v>
      </c>
      <c r="C333" s="3">
        <f>B333/12</f>
        <v>1</v>
      </c>
      <c r="D333" s="5">
        <f>E333/0.2447529</f>
        <v>58.47080872177613</v>
      </c>
      <c r="E333" s="5">
        <v>14.3109</v>
      </c>
      <c r="F333" s="5">
        <v>1369.2353</v>
      </c>
      <c r="G333" s="5">
        <f>H333/0.2447529</f>
        <v>205.2126859375313</v>
      </c>
      <c r="H333" s="5">
        <v>50.2264</v>
      </c>
      <c r="I333" s="5">
        <v>4865.9158</v>
      </c>
      <c r="J333" s="5">
        <f aca="true" t="shared" si="102" ref="J333:K337">E333+H333</f>
        <v>64.5373</v>
      </c>
      <c r="K333" s="5">
        <f t="shared" si="102"/>
        <v>6235.1511</v>
      </c>
      <c r="Y333" s="5">
        <v>286.17670000000004</v>
      </c>
      <c r="Z333" s="5">
        <v>2535.6294</v>
      </c>
      <c r="AA333" s="5">
        <f>AB333/0.2447529</f>
        <v>18324.161634039883</v>
      </c>
      <c r="AB333" s="5">
        <v>4484.8917</v>
      </c>
      <c r="AC333" s="5">
        <v>39493.5219</v>
      </c>
      <c r="AD333" s="5">
        <f aca="true" t="shared" si="103" ref="AD333:AE337">Y333+AB333</f>
        <v>4771.0684</v>
      </c>
      <c r="AE333" s="5">
        <f t="shared" si="103"/>
        <v>42029.1513</v>
      </c>
      <c r="AP333" s="5">
        <f aca="true" t="shared" si="104" ref="AP333:AQ337">Y333+AB333+AH333+AK333</f>
        <v>4771.0684</v>
      </c>
      <c r="AQ333" s="5">
        <f t="shared" si="104"/>
        <v>42029.1513</v>
      </c>
      <c r="AS333" s="5">
        <f>Z333+AC333+AI333+AL333</f>
        <v>42029.1513</v>
      </c>
      <c r="AU333" s="5">
        <f>K333+AE333</f>
        <v>48264.3024</v>
      </c>
      <c r="AV333" s="1">
        <f>K333/AU333</f>
        <v>0.12918763537334377</v>
      </c>
      <c r="AW333" s="1">
        <f>AE333/AU333</f>
        <v>0.8708123646266562</v>
      </c>
      <c r="AY333" s="5">
        <f>V333+AQ333</f>
        <v>42029.1513</v>
      </c>
      <c r="AZ333" s="1">
        <f>V333/AY333</f>
        <v>0</v>
      </c>
      <c r="BA333" s="1">
        <f>AQ333/AY333</f>
        <v>1</v>
      </c>
    </row>
    <row r="334" spans="1:53" ht="12.75">
      <c r="A334" s="4">
        <v>1537</v>
      </c>
      <c r="B334" s="3">
        <v>12</v>
      </c>
      <c r="C334" s="3">
        <f>B334/12</f>
        <v>1</v>
      </c>
      <c r="D334" s="5">
        <f>E334/0.2447529</f>
        <v>106.26227513545294</v>
      </c>
      <c r="E334" s="5">
        <v>26.008</v>
      </c>
      <c r="F334" s="5">
        <v>2506.0538</v>
      </c>
      <c r="G334" s="5">
        <f>H334/0.2447529</f>
        <v>99.89953132322437</v>
      </c>
      <c r="H334" s="5">
        <v>24.4507</v>
      </c>
      <c r="I334" s="5">
        <v>2361.2838</v>
      </c>
      <c r="J334" s="5">
        <f t="shared" si="102"/>
        <v>50.4587</v>
      </c>
      <c r="K334" s="5">
        <f t="shared" si="102"/>
        <v>4867.337600000001</v>
      </c>
      <c r="Y334" s="5">
        <v>617.1652</v>
      </c>
      <c r="Z334" s="5">
        <v>5460.1782</v>
      </c>
      <c r="AA334" s="5">
        <f>AB334/0.2447529</f>
        <v>10529.772680936569</v>
      </c>
      <c r="AB334" s="5">
        <v>2577.1924</v>
      </c>
      <c r="AC334" s="5">
        <v>22720.784</v>
      </c>
      <c r="AD334" s="5">
        <f t="shared" si="103"/>
        <v>3194.3576</v>
      </c>
      <c r="AE334" s="5">
        <f t="shared" si="103"/>
        <v>28180.9622</v>
      </c>
      <c r="AP334" s="5">
        <f t="shared" si="104"/>
        <v>3194.3576</v>
      </c>
      <c r="AQ334" s="5">
        <f t="shared" si="104"/>
        <v>28180.9622</v>
      </c>
      <c r="AS334" s="5">
        <f>Z334+AC334+AI334+AL334</f>
        <v>28180.9622</v>
      </c>
      <c r="AU334" s="5">
        <f>K334+AE334</f>
        <v>33048.2998</v>
      </c>
      <c r="AV334" s="1">
        <f>K334/AU334</f>
        <v>0.14727951602520867</v>
      </c>
      <c r="AW334" s="1">
        <f>AE334/AU334</f>
        <v>0.8527204839747914</v>
      </c>
      <c r="AY334" s="5">
        <f>V334+AQ334</f>
        <v>28180.9622</v>
      </c>
      <c r="AZ334" s="1">
        <f>V334/AY334</f>
        <v>0</v>
      </c>
      <c r="BA334" s="1">
        <f>AQ334/AY334</f>
        <v>1</v>
      </c>
    </row>
    <row r="335" spans="1:53" ht="12.75">
      <c r="A335" s="4">
        <v>1538</v>
      </c>
      <c r="B335" s="3">
        <v>12</v>
      </c>
      <c r="C335" s="3">
        <f>B335/12</f>
        <v>1</v>
      </c>
      <c r="D335" s="5">
        <f>E335/0.2447529</f>
        <v>106.26227513545294</v>
      </c>
      <c r="E335" s="5">
        <v>26.008</v>
      </c>
      <c r="F335" s="5">
        <v>2506.0538</v>
      </c>
      <c r="G335" s="5">
        <f>H335/0.2447529</f>
        <v>60.63870949026549</v>
      </c>
      <c r="H335" s="5">
        <v>14.8415</v>
      </c>
      <c r="I335" s="5">
        <v>1426.7713</v>
      </c>
      <c r="J335" s="5">
        <f t="shared" si="102"/>
        <v>40.8495</v>
      </c>
      <c r="K335" s="5">
        <f t="shared" si="102"/>
        <v>3932.8251</v>
      </c>
      <c r="Y335" s="5">
        <v>617.1652</v>
      </c>
      <c r="Z335" s="5">
        <v>5460.1782</v>
      </c>
      <c r="AA335" s="5">
        <f>AB335/0.2447529</f>
        <v>6828.482114001509</v>
      </c>
      <c r="AB335" s="5">
        <v>1671.2908</v>
      </c>
      <c r="AC335" s="5">
        <v>14751.7606</v>
      </c>
      <c r="AD335" s="5">
        <f t="shared" si="103"/>
        <v>2288.456</v>
      </c>
      <c r="AE335" s="5">
        <f t="shared" si="103"/>
        <v>20211.9388</v>
      </c>
      <c r="AP335" s="5">
        <f t="shared" si="104"/>
        <v>2288.456</v>
      </c>
      <c r="AQ335" s="5">
        <f t="shared" si="104"/>
        <v>20211.9388</v>
      </c>
      <c r="AS335" s="5">
        <f>Z335+AC335+AI335+AL335</f>
        <v>20211.9388</v>
      </c>
      <c r="AU335" s="5">
        <f>K335+AE335</f>
        <v>24144.763899999998</v>
      </c>
      <c r="AV335" s="1">
        <f>K335/AU335</f>
        <v>0.1628852166990956</v>
      </c>
      <c r="AW335" s="1">
        <f>AE335/AU335</f>
        <v>0.8371147833009045</v>
      </c>
      <c r="AY335" s="5">
        <f>V335+AQ335</f>
        <v>20211.9388</v>
      </c>
      <c r="AZ335" s="1">
        <f>V335/AY335</f>
        <v>0</v>
      </c>
      <c r="BA335" s="1">
        <f>AQ335/AY335</f>
        <v>1</v>
      </c>
    </row>
    <row r="336" spans="1:53" ht="12.75">
      <c r="A336" s="4">
        <v>1539</v>
      </c>
      <c r="B336" s="3">
        <v>12</v>
      </c>
      <c r="C336" s="3">
        <f>B336/12</f>
        <v>1</v>
      </c>
      <c r="D336" s="5">
        <f>E336/0.2447529</f>
        <v>129.1420857526101</v>
      </c>
      <c r="E336" s="5">
        <v>31.6079</v>
      </c>
      <c r="F336" s="5">
        <v>3049.4146</v>
      </c>
      <c r="G336" s="5">
        <f>H336/0.2447529</f>
        <v>899.9860675808131</v>
      </c>
      <c r="H336" s="5">
        <v>220.2742</v>
      </c>
      <c r="I336" s="5">
        <v>21404.8631</v>
      </c>
      <c r="J336" s="5">
        <f t="shared" si="102"/>
        <v>251.8821</v>
      </c>
      <c r="K336" s="5">
        <f t="shared" si="102"/>
        <v>24454.2777</v>
      </c>
      <c r="Y336" s="5">
        <v>604.8811</v>
      </c>
      <c r="Z336" s="5">
        <v>5347.6178</v>
      </c>
      <c r="AA336" s="5">
        <f>AB336/0.2447529</f>
        <v>30848.825488891038</v>
      </c>
      <c r="AB336" s="5">
        <v>7550.339499999999</v>
      </c>
      <c r="AC336" s="5">
        <v>66543.1881</v>
      </c>
      <c r="AD336" s="5">
        <f t="shared" si="103"/>
        <v>8155.220599999999</v>
      </c>
      <c r="AE336" s="5">
        <f t="shared" si="103"/>
        <v>71890.8059</v>
      </c>
      <c r="AP336" s="5">
        <f t="shared" si="104"/>
        <v>8155.220599999999</v>
      </c>
      <c r="AQ336" s="5">
        <f t="shared" si="104"/>
        <v>71890.8059</v>
      </c>
      <c r="AS336" s="5">
        <f>Z336+AC336+AI336+AL336</f>
        <v>71890.8059</v>
      </c>
      <c r="AU336" s="5">
        <f>K336+AE336</f>
        <v>96345.08360000001</v>
      </c>
      <c r="AV336" s="1">
        <f>K336/AU336</f>
        <v>0.2538196738873347</v>
      </c>
      <c r="AW336" s="1">
        <f>AE336/AU336</f>
        <v>0.7461803261126653</v>
      </c>
      <c r="AY336" s="5">
        <f>V336+AQ336</f>
        <v>71890.8059</v>
      </c>
      <c r="AZ336" s="1">
        <f>V336/AY336</f>
        <v>0</v>
      </c>
      <c r="BA336" s="1">
        <f>AQ336/AY336</f>
        <v>1</v>
      </c>
    </row>
    <row r="337" spans="1:53" ht="12.75">
      <c r="A337" s="4">
        <v>1540</v>
      </c>
      <c r="B337" s="3">
        <v>12</v>
      </c>
      <c r="C337" s="3">
        <f>B337/12</f>
        <v>1</v>
      </c>
      <c r="D337" s="5">
        <f>E337/0.2447529</f>
        <v>182.6789386356607</v>
      </c>
      <c r="E337" s="5">
        <v>44.7112</v>
      </c>
      <c r="F337" s="5">
        <v>4320.0536</v>
      </c>
      <c r="G337" s="5">
        <f>H337/0.2447529</f>
        <v>984.1623939900202</v>
      </c>
      <c r="H337" s="5">
        <v>240.8766</v>
      </c>
      <c r="I337" s="5">
        <v>23408.8633</v>
      </c>
      <c r="J337" s="5">
        <f t="shared" si="102"/>
        <v>285.5878</v>
      </c>
      <c r="K337" s="5">
        <f t="shared" si="102"/>
        <v>27728.9169</v>
      </c>
      <c r="Y337" s="5">
        <v>606.8758</v>
      </c>
      <c r="Z337" s="5">
        <v>5357.005999999999</v>
      </c>
      <c r="AA337" s="5">
        <f>AB337/0.2447529</f>
        <v>31905.47405158427</v>
      </c>
      <c r="AB337" s="5">
        <v>7808.9573</v>
      </c>
      <c r="AC337" s="5">
        <v>68819.6013</v>
      </c>
      <c r="AD337" s="5">
        <f t="shared" si="103"/>
        <v>8415.8331</v>
      </c>
      <c r="AE337" s="5">
        <f t="shared" si="103"/>
        <v>74176.60729999999</v>
      </c>
      <c r="AP337" s="5">
        <f t="shared" si="104"/>
        <v>8415.8331</v>
      </c>
      <c r="AQ337" s="5">
        <f t="shared" si="104"/>
        <v>74176.60729999999</v>
      </c>
      <c r="AS337" s="5">
        <f>Z337+AC337+AI337+AL337</f>
        <v>74176.60729999999</v>
      </c>
      <c r="AU337" s="5">
        <f>K337+AE337</f>
        <v>101905.52419999999</v>
      </c>
      <c r="AV337" s="1">
        <f>K337/AU337</f>
        <v>0.27210415841224833</v>
      </c>
      <c r="AW337" s="1">
        <f>AE337/AU337</f>
        <v>0.7278958415877517</v>
      </c>
      <c r="AY337" s="5">
        <f>V337+AQ337</f>
        <v>74176.60729999999</v>
      </c>
      <c r="AZ337" s="1">
        <f>V337/AY337</f>
        <v>0</v>
      </c>
      <c r="BA337" s="1">
        <f>AQ337/AY337</f>
        <v>1</v>
      </c>
    </row>
    <row r="338" ht="12.75">
      <c r="B338" s="3"/>
    </row>
    <row r="339" spans="1:53" ht="12.75">
      <c r="A339" s="4" t="s">
        <v>46</v>
      </c>
      <c r="B339" s="8">
        <f>SUM(B333:B338)</f>
        <v>60</v>
      </c>
      <c r="C339" s="3">
        <f>B339/12</f>
        <v>5</v>
      </c>
      <c r="D339" s="5">
        <f>E339/0.2447529</f>
        <v>116.56327667619054</v>
      </c>
      <c r="E339" s="5">
        <f>SUM(E333:E338)/C339</f>
        <v>28.529199999999996</v>
      </c>
      <c r="F339" s="5">
        <f>SUM(F333:F338)/C339</f>
        <v>2750.1622199999997</v>
      </c>
      <c r="G339" s="5">
        <f>H339/0.2447529</f>
        <v>449.9798776643709</v>
      </c>
      <c r="H339" s="5">
        <f>SUM(H333:H338)/C339</f>
        <v>110.13388</v>
      </c>
      <c r="I339" s="5">
        <f>SUM(I333:I338)/C339</f>
        <v>10693.53946</v>
      </c>
      <c r="J339" s="5">
        <f>SUM(J333:J338)/C339</f>
        <v>138.66308</v>
      </c>
      <c r="K339" s="5">
        <f>SUM(K333:K338)/C339</f>
        <v>13443.701680000002</v>
      </c>
      <c r="Y339" s="5">
        <f>SUM(Y333:Y338)/C339</f>
        <v>546.4528</v>
      </c>
      <c r="Z339" s="5">
        <f>SUM(Z333:Z338)/C339</f>
        <v>4832.1219200000005</v>
      </c>
      <c r="AA339" s="5">
        <f>AB339/0.2447529</f>
        <v>19687.343193890654</v>
      </c>
      <c r="AB339" s="5">
        <f>SUM(AB333:AB338)/C339</f>
        <v>4818.53434</v>
      </c>
      <c r="AC339" s="5">
        <f>SUM(AC333:AC338)/C339</f>
        <v>42465.771179999996</v>
      </c>
      <c r="AD339" s="5">
        <f>Y339+AB339</f>
        <v>5364.98714</v>
      </c>
      <c r="AE339" s="5">
        <f>SUM(AE333:AE338)/C339</f>
        <v>47297.8931</v>
      </c>
      <c r="AP339" s="5">
        <f>Y339+AB339+AH339+AK339</f>
        <v>5364.98714</v>
      </c>
      <c r="AQ339" s="5">
        <f>Z339+AC339+AI339+AL339</f>
        <v>47297.893099999994</v>
      </c>
      <c r="AS339" s="5">
        <f>Z339+AC339+AI339+AL339</f>
        <v>47297.893099999994</v>
      </c>
      <c r="AU339" s="5">
        <f>SUM(AU333:AU338)/C339</f>
        <v>60741.59478</v>
      </c>
      <c r="AV339" s="1">
        <f>K339/AU339</f>
        <v>0.22132612304124957</v>
      </c>
      <c r="AW339" s="1">
        <f>AE339/AU339</f>
        <v>0.7786738769587505</v>
      </c>
      <c r="AY339" s="5">
        <f>V339+AQ339</f>
        <v>47297.893099999994</v>
      </c>
      <c r="AZ339" s="1">
        <f>V339/AY339</f>
        <v>0</v>
      </c>
      <c r="BA339" s="1">
        <f>AQ339/AY339</f>
        <v>1</v>
      </c>
    </row>
    <row r="340" ht="12.75">
      <c r="B340" s="3"/>
    </row>
    <row r="341" spans="1:53" ht="12.75">
      <c r="A341" s="4">
        <v>1541</v>
      </c>
      <c r="B341" s="3">
        <v>12</v>
      </c>
      <c r="C341" s="3">
        <f>B341/12</f>
        <v>1</v>
      </c>
      <c r="D341" s="5">
        <f>E341/0.2447529</f>
        <v>182.18006814219567</v>
      </c>
      <c r="E341" s="5">
        <v>44.5891</v>
      </c>
      <c r="F341" s="5">
        <v>4308.2501</v>
      </c>
      <c r="G341" s="5">
        <f>H341/0.2447529</f>
        <v>611.6732426868078</v>
      </c>
      <c r="H341" s="5">
        <v>149.7088</v>
      </c>
      <c r="I341" s="5">
        <v>14545.0459</v>
      </c>
      <c r="J341" s="5">
        <f aca="true" t="shared" si="105" ref="J341:K345">E341+H341</f>
        <v>194.2979</v>
      </c>
      <c r="K341" s="5">
        <f t="shared" si="105"/>
        <v>18853.296</v>
      </c>
      <c r="Y341" s="5">
        <v>605.2177</v>
      </c>
      <c r="Z341" s="5">
        <v>5342.3694</v>
      </c>
      <c r="AA341" s="5">
        <f>AB341/0.2447529</f>
        <v>14762.15358428848</v>
      </c>
      <c r="AB341" s="5">
        <v>3613.0799</v>
      </c>
      <c r="AC341" s="5">
        <v>31847.0478</v>
      </c>
      <c r="AD341" s="5">
        <f aca="true" t="shared" si="106" ref="AD341:AE345">Y341+AB341</f>
        <v>4218.2976</v>
      </c>
      <c r="AE341" s="5">
        <f t="shared" si="106"/>
        <v>37189.417199999996</v>
      </c>
      <c r="AP341" s="5">
        <f aca="true" t="shared" si="107" ref="AP341:AQ345">Y341+AB341+AH341+AK341</f>
        <v>4218.2976</v>
      </c>
      <c r="AQ341" s="5">
        <f t="shared" si="107"/>
        <v>37189.417199999996</v>
      </c>
      <c r="AS341" s="5">
        <f>Z341+AC341+AI341+AL341</f>
        <v>37189.417199999996</v>
      </c>
      <c r="AU341" s="5">
        <f>K341+AE341</f>
        <v>56042.7132</v>
      </c>
      <c r="AV341" s="1">
        <f>K341/AU341</f>
        <v>0.3364094085294928</v>
      </c>
      <c r="AW341" s="1">
        <f>AE341/AU341</f>
        <v>0.6635905914705071</v>
      </c>
      <c r="AY341" s="5">
        <f>V341+AQ341</f>
        <v>37189.417199999996</v>
      </c>
      <c r="AZ341" s="1">
        <f>V341/AY341</f>
        <v>0</v>
      </c>
      <c r="BA341" s="1">
        <f>AQ341/AY341</f>
        <v>1</v>
      </c>
    </row>
    <row r="342" spans="1:53" ht="12.75">
      <c r="A342" s="4">
        <v>1542</v>
      </c>
      <c r="B342" s="3">
        <v>12</v>
      </c>
      <c r="C342" s="3">
        <f>B342/12</f>
        <v>1</v>
      </c>
      <c r="D342" s="5">
        <f>E342/0.2447529</f>
        <v>182.18006814219567</v>
      </c>
      <c r="E342" s="5">
        <v>44.5891</v>
      </c>
      <c r="F342" s="5">
        <v>4308.2501</v>
      </c>
      <c r="G342" s="5">
        <f>H342/0.2447529</f>
        <v>1332.749479168582</v>
      </c>
      <c r="H342" s="5">
        <v>326.1943</v>
      </c>
      <c r="I342" s="5">
        <v>30995.6208</v>
      </c>
      <c r="J342" s="5">
        <f t="shared" si="105"/>
        <v>370.78340000000003</v>
      </c>
      <c r="K342" s="5">
        <f t="shared" si="105"/>
        <v>35303.8709</v>
      </c>
      <c r="Y342" s="5">
        <v>605.2177</v>
      </c>
      <c r="Z342" s="5">
        <v>5342.3694</v>
      </c>
      <c r="AA342" s="5">
        <f>AB342/0.2447529</f>
        <v>6618.330977896483</v>
      </c>
      <c r="AB342" s="5">
        <v>1619.8557</v>
      </c>
      <c r="AC342" s="5">
        <v>14266.8232</v>
      </c>
      <c r="AD342" s="5">
        <f t="shared" si="106"/>
        <v>2225.0734</v>
      </c>
      <c r="AE342" s="5">
        <f t="shared" si="106"/>
        <v>19609.192600000002</v>
      </c>
      <c r="AP342" s="5">
        <f t="shared" si="107"/>
        <v>2225.0734</v>
      </c>
      <c r="AQ342" s="5">
        <f t="shared" si="107"/>
        <v>19609.192600000002</v>
      </c>
      <c r="AS342" s="5">
        <f>Z342+AC342+AI342+AL342</f>
        <v>19609.192600000002</v>
      </c>
      <c r="AU342" s="5">
        <f>K342+AE342</f>
        <v>54913.063500000004</v>
      </c>
      <c r="AV342" s="1">
        <f>K342/AU342</f>
        <v>0.6429047780224463</v>
      </c>
      <c r="AW342" s="1">
        <f>AE342/AU342</f>
        <v>0.35709522197755367</v>
      </c>
      <c r="AY342" s="5">
        <f>V342+AQ342</f>
        <v>19609.192600000002</v>
      </c>
      <c r="AZ342" s="1">
        <f>V342/AY342</f>
        <v>0</v>
      </c>
      <c r="BA342" s="1">
        <f>AQ342/AY342</f>
        <v>1</v>
      </c>
    </row>
    <row r="343" spans="1:53" ht="12.75">
      <c r="A343" s="4">
        <v>1543</v>
      </c>
      <c r="B343" s="3">
        <v>12</v>
      </c>
      <c r="C343" s="3">
        <f>B343/12</f>
        <v>1</v>
      </c>
      <c r="D343" s="5">
        <f>E343/0.2447529</f>
        <v>182.18006814219567</v>
      </c>
      <c r="E343" s="5">
        <v>44.5891</v>
      </c>
      <c r="F343" s="5">
        <v>4308.2501</v>
      </c>
      <c r="G343" s="5">
        <f>H343/0.2447529</f>
        <v>2376.2938048946507</v>
      </c>
      <c r="H343" s="5">
        <v>581.6048</v>
      </c>
      <c r="I343" s="5">
        <v>55094.8731</v>
      </c>
      <c r="J343" s="5">
        <f t="shared" si="105"/>
        <v>626.1939</v>
      </c>
      <c r="K343" s="5">
        <f t="shared" si="105"/>
        <v>59403.123199999995</v>
      </c>
      <c r="Y343" s="5">
        <v>605.2177</v>
      </c>
      <c r="Z343" s="5">
        <v>5342.3694</v>
      </c>
      <c r="AA343" s="5">
        <f>AB343/0.2447529</f>
        <v>5547.355720810662</v>
      </c>
      <c r="AB343" s="5">
        <v>1357.7314</v>
      </c>
      <c r="AC343" s="5">
        <v>11944.8549</v>
      </c>
      <c r="AD343" s="5">
        <f t="shared" si="106"/>
        <v>1962.9490999999998</v>
      </c>
      <c r="AE343" s="5">
        <f t="shared" si="106"/>
        <v>17287.2243</v>
      </c>
      <c r="AP343" s="5">
        <f t="shared" si="107"/>
        <v>1962.9490999999998</v>
      </c>
      <c r="AQ343" s="5">
        <f t="shared" si="107"/>
        <v>17287.2243</v>
      </c>
      <c r="AS343" s="5">
        <f>Z343+AC343+AI343+AL343</f>
        <v>17287.2243</v>
      </c>
      <c r="AU343" s="5">
        <f>K343+AE343</f>
        <v>76690.3475</v>
      </c>
      <c r="AV343" s="1">
        <f>K343/AU343</f>
        <v>0.7745840922157771</v>
      </c>
      <c r="AW343" s="1">
        <f>AE343/AU343</f>
        <v>0.2254159077842228</v>
      </c>
      <c r="AY343" s="5">
        <f>V343+AQ343</f>
        <v>17287.2243</v>
      </c>
      <c r="AZ343" s="1">
        <f>V343/AY343</f>
        <v>0</v>
      </c>
      <c r="BA343" s="1">
        <f>AQ343/AY343</f>
        <v>1</v>
      </c>
    </row>
    <row r="344" spans="1:53" ht="12.75">
      <c r="A344" s="4">
        <v>1544</v>
      </c>
      <c r="B344" s="3">
        <v>12</v>
      </c>
      <c r="C344" s="3">
        <f>B344/12</f>
        <v>1</v>
      </c>
      <c r="D344" s="5">
        <f>E344/0.2447529</f>
        <v>188.3491472419734</v>
      </c>
      <c r="E344" s="5">
        <v>46.099</v>
      </c>
      <c r="F344" s="5">
        <v>4400.8773</v>
      </c>
      <c r="G344" s="5">
        <f>H344/0.2447529</f>
        <v>2382.804044405603</v>
      </c>
      <c r="H344" s="5">
        <v>583.1982</v>
      </c>
      <c r="I344" s="5">
        <v>55245.818</v>
      </c>
      <c r="J344" s="5">
        <f t="shared" si="105"/>
        <v>629.2972000000001</v>
      </c>
      <c r="K344" s="5">
        <f t="shared" si="105"/>
        <v>59646.6953</v>
      </c>
      <c r="Y344" s="5">
        <v>521.3063000000001</v>
      </c>
      <c r="Z344" s="5">
        <v>4623.1099</v>
      </c>
      <c r="AA344" s="5">
        <f>AB344/0.2447529</f>
        <v>5562.553906409281</v>
      </c>
      <c r="AB344" s="5">
        <v>1361.4512</v>
      </c>
      <c r="AC344" s="5">
        <v>11977.5805</v>
      </c>
      <c r="AD344" s="5">
        <f t="shared" si="106"/>
        <v>1882.7575000000002</v>
      </c>
      <c r="AE344" s="5">
        <f t="shared" si="106"/>
        <v>16600.6904</v>
      </c>
      <c r="AP344" s="5">
        <f t="shared" si="107"/>
        <v>1882.7575000000002</v>
      </c>
      <c r="AQ344" s="5">
        <f t="shared" si="107"/>
        <v>16600.6904</v>
      </c>
      <c r="AS344" s="5">
        <f>Z344+AC344+AI344+AL344</f>
        <v>16600.6904</v>
      </c>
      <c r="AU344" s="5">
        <f>K344+AE344</f>
        <v>76247.3857</v>
      </c>
      <c r="AV344" s="1">
        <f>K344/AU344</f>
        <v>0.7822785627652018</v>
      </c>
      <c r="AW344" s="1">
        <f>AE344/AU344</f>
        <v>0.2177214372347982</v>
      </c>
      <c r="AY344" s="5">
        <f>V344+AQ344</f>
        <v>16600.6904</v>
      </c>
      <c r="AZ344" s="1">
        <f>V344/AY344</f>
        <v>0</v>
      </c>
      <c r="BA344" s="1">
        <f>AQ344/AY344</f>
        <v>1</v>
      </c>
    </row>
    <row r="345" spans="1:53" ht="12.75">
      <c r="A345" s="4">
        <v>1545</v>
      </c>
      <c r="B345" s="3">
        <v>12</v>
      </c>
      <c r="C345" s="3">
        <f>B345/12</f>
        <v>1</v>
      </c>
      <c r="D345" s="5">
        <f>E345/0.2447529</f>
        <v>145.943520996074</v>
      </c>
      <c r="E345" s="5">
        <v>35.7201</v>
      </c>
      <c r="F345" s="5">
        <v>3382.2073</v>
      </c>
      <c r="G345" s="5">
        <f>H345/0.2447529</f>
        <v>3526.8538186881547</v>
      </c>
      <c r="H345" s="5">
        <v>863.2077</v>
      </c>
      <c r="I345" s="5">
        <v>70101.1029</v>
      </c>
      <c r="J345" s="5">
        <f t="shared" si="105"/>
        <v>898.9278</v>
      </c>
      <c r="K345" s="5">
        <f t="shared" si="105"/>
        <v>73483.31019999999</v>
      </c>
      <c r="Y345" s="5">
        <v>268.3666</v>
      </c>
      <c r="Z345" s="5">
        <v>2392.3406</v>
      </c>
      <c r="AA345" s="5">
        <f>AB345/0.2447529</f>
        <v>4207.444324459486</v>
      </c>
      <c r="AB345" s="5">
        <v>1029.7842</v>
      </c>
      <c r="AC345" s="5">
        <v>9063.3043</v>
      </c>
      <c r="AD345" s="5">
        <f t="shared" si="106"/>
        <v>1298.1508000000001</v>
      </c>
      <c r="AE345" s="5">
        <f t="shared" si="106"/>
        <v>11455.6449</v>
      </c>
      <c r="AP345" s="5">
        <f t="shared" si="107"/>
        <v>1298.1508000000001</v>
      </c>
      <c r="AQ345" s="5">
        <f t="shared" si="107"/>
        <v>11455.6449</v>
      </c>
      <c r="AS345" s="5">
        <f>Z345+AC345+AI345+AL345</f>
        <v>11455.6449</v>
      </c>
      <c r="AU345" s="5">
        <f>K345+AE345</f>
        <v>84938.95509999999</v>
      </c>
      <c r="AV345" s="1">
        <f>K345/AU345</f>
        <v>0.8651308473654629</v>
      </c>
      <c r="AW345" s="1">
        <f>AE345/AU345</f>
        <v>0.1348691526345372</v>
      </c>
      <c r="AY345" s="5">
        <f>V345+AQ345</f>
        <v>11455.6449</v>
      </c>
      <c r="AZ345" s="1">
        <f>V345/AY345</f>
        <v>0</v>
      </c>
      <c r="BA345" s="1">
        <f>AQ345/AY345</f>
        <v>1</v>
      </c>
    </row>
    <row r="346" ht="12.75">
      <c r="B346" s="3"/>
    </row>
    <row r="347" spans="1:53" ht="12.75">
      <c r="A347" s="4" t="s">
        <v>47</v>
      </c>
      <c r="B347" s="8">
        <f>SUM(B341:B346)</f>
        <v>60</v>
      </c>
      <c r="C347" s="3">
        <f>B347/12</f>
        <v>5</v>
      </c>
      <c r="D347" s="5">
        <f>E347/0.2447529</f>
        <v>176.1665745329269</v>
      </c>
      <c r="E347" s="5">
        <f>SUM(E341:E346)/C347</f>
        <v>43.11728</v>
      </c>
      <c r="F347" s="5">
        <f>SUM(F341:F346)/C347</f>
        <v>4141.5669800000005</v>
      </c>
      <c r="G347" s="5">
        <f>H347/0.2447529</f>
        <v>2046.0748779687597</v>
      </c>
      <c r="H347" s="5">
        <f>SUM(H341:H346)/C347</f>
        <v>500.78276000000005</v>
      </c>
      <c r="I347" s="5">
        <f>SUM(I341:I346)/C347</f>
        <v>45196.49214</v>
      </c>
      <c r="J347" s="5">
        <f>SUM(J341:J346)/C347</f>
        <v>543.90004</v>
      </c>
      <c r="K347" s="5">
        <f>SUM(K341:K346)/C347</f>
        <v>49338.05911999999</v>
      </c>
      <c r="Y347" s="5">
        <f>SUM(Y341:Y346)/C347</f>
        <v>521.0652</v>
      </c>
      <c r="Z347" s="5">
        <f>SUM(Z341:Z346)/C347</f>
        <v>4608.51174</v>
      </c>
      <c r="AA347" s="5">
        <f>AB347/0.2447529</f>
        <v>7339.56770277288</v>
      </c>
      <c r="AB347" s="5">
        <f>SUM(AB341:AB346)/C347</f>
        <v>1796.3804800000003</v>
      </c>
      <c r="AC347" s="5">
        <f>SUM(AC341:AC346)/C347</f>
        <v>15819.92214</v>
      </c>
      <c r="AD347" s="5">
        <f>Y347+AB347</f>
        <v>2317.4456800000003</v>
      </c>
      <c r="AE347" s="5">
        <f>SUM(AE341:AE346)/C347</f>
        <v>20428.43388</v>
      </c>
      <c r="AP347" s="5">
        <f>Y347+AB347+AH347+AK347</f>
        <v>2317.4456800000003</v>
      </c>
      <c r="AQ347" s="5">
        <f>Z347+AC347+AI347+AL347</f>
        <v>20428.43388</v>
      </c>
      <c r="AS347" s="5">
        <f>Z347+AC347+AI347+AL347</f>
        <v>20428.43388</v>
      </c>
      <c r="AU347" s="5">
        <f>SUM(AU341:AU346)/C347</f>
        <v>69766.49299999999</v>
      </c>
      <c r="AV347" s="1">
        <f>K347/AU347</f>
        <v>0.7071884653855254</v>
      </c>
      <c r="AW347" s="1">
        <f>AE347/AU347</f>
        <v>0.2928115346144747</v>
      </c>
      <c r="AY347" s="5">
        <f>V347+AQ347</f>
        <v>20428.43388</v>
      </c>
      <c r="AZ347" s="1">
        <f>V347/AY347</f>
        <v>0</v>
      </c>
      <c r="BA347" s="1">
        <f>AQ347/AY347</f>
        <v>1</v>
      </c>
    </row>
    <row r="348" ht="12.75">
      <c r="B348" s="3"/>
    </row>
    <row r="349" spans="1:53" ht="12.75">
      <c r="A349" s="4">
        <v>1546</v>
      </c>
      <c r="B349" s="3">
        <v>12</v>
      </c>
      <c r="C349" s="3">
        <f>B349/12</f>
        <v>1</v>
      </c>
      <c r="D349" s="5">
        <f>E349/0.2447529</f>
        <v>74.96295243079858</v>
      </c>
      <c r="E349" s="5">
        <v>18.3474</v>
      </c>
      <c r="F349" s="5">
        <v>1737.2407</v>
      </c>
      <c r="G349" s="5">
        <f>H349/0.2447529</f>
        <v>7727.755626184613</v>
      </c>
      <c r="H349" s="5">
        <v>1891.3906</v>
      </c>
      <c r="I349" s="5">
        <v>135488.0167</v>
      </c>
      <c r="J349" s="5">
        <f aca="true" t="shared" si="108" ref="J349:K353">E349+H349</f>
        <v>1909.738</v>
      </c>
      <c r="K349" s="5">
        <f t="shared" si="108"/>
        <v>137225.2574</v>
      </c>
      <c r="Y349" s="5">
        <v>30.8738</v>
      </c>
      <c r="Z349" s="5">
        <v>278.7441</v>
      </c>
      <c r="AA349" s="5">
        <f>AB349/0.2447529</f>
        <v>2864.558499613284</v>
      </c>
      <c r="AB349" s="5">
        <v>701.109</v>
      </c>
      <c r="AC349" s="5">
        <v>6183.6529</v>
      </c>
      <c r="AD349" s="5">
        <f aca="true" t="shared" si="109" ref="AD349:AE353">Y349+AB349</f>
        <v>731.9828</v>
      </c>
      <c r="AE349" s="5">
        <f t="shared" si="109"/>
        <v>6462.397</v>
      </c>
      <c r="AP349" s="5">
        <f aca="true" t="shared" si="110" ref="AP349:AQ353">Y349+AB349+AH349+AK349</f>
        <v>731.9828</v>
      </c>
      <c r="AQ349" s="5">
        <f t="shared" si="110"/>
        <v>6462.397</v>
      </c>
      <c r="AS349" s="5">
        <f>Z349+AC349+AI349+AL349</f>
        <v>6462.397</v>
      </c>
      <c r="AU349" s="5">
        <f>K349+AE349</f>
        <v>143687.6544</v>
      </c>
      <c r="AV349" s="1">
        <f>K349/AU349</f>
        <v>0.9550246886067896</v>
      </c>
      <c r="AW349" s="1">
        <f>AE349/AU349</f>
        <v>0.04497531139321041</v>
      </c>
      <c r="AY349" s="5">
        <f>V349+AQ349</f>
        <v>6462.397</v>
      </c>
      <c r="AZ349" s="1">
        <f>V349/AY349</f>
        <v>0</v>
      </c>
      <c r="BA349" s="1">
        <f>AQ349/AY349</f>
        <v>1</v>
      </c>
    </row>
    <row r="350" spans="1:53" ht="12.75">
      <c r="A350" s="4">
        <v>1547</v>
      </c>
      <c r="B350" s="3">
        <v>12</v>
      </c>
      <c r="C350" s="3">
        <f>B350/12</f>
        <v>1</v>
      </c>
      <c r="D350" s="5">
        <f>E350/0.2447529</f>
        <v>74.96295243079858</v>
      </c>
      <c r="E350" s="5">
        <v>18.3474</v>
      </c>
      <c r="F350" s="5">
        <v>1737.2407</v>
      </c>
      <c r="G350" s="5">
        <f>H350/0.2447529</f>
        <v>1036.8890419684506</v>
      </c>
      <c r="H350" s="5">
        <v>253.7816</v>
      </c>
      <c r="I350" s="5">
        <v>24044.957</v>
      </c>
      <c r="J350" s="5">
        <f t="shared" si="108"/>
        <v>272.129</v>
      </c>
      <c r="K350" s="5">
        <f t="shared" si="108"/>
        <v>25782.197699999997</v>
      </c>
      <c r="Y350" s="5">
        <v>30.8738</v>
      </c>
      <c r="Z350" s="5">
        <v>278.7441</v>
      </c>
      <c r="AA350" s="5">
        <f>AB350/0.2447529</f>
        <v>1991.5384046522022</v>
      </c>
      <c r="AB350" s="5">
        <v>487.4348</v>
      </c>
      <c r="AC350" s="5">
        <v>4285.6691</v>
      </c>
      <c r="AD350" s="5">
        <f t="shared" si="109"/>
        <v>518.3086</v>
      </c>
      <c r="AE350" s="5">
        <f t="shared" si="109"/>
        <v>4564.4132</v>
      </c>
      <c r="AP350" s="5">
        <f t="shared" si="110"/>
        <v>518.3086</v>
      </c>
      <c r="AQ350" s="5">
        <f t="shared" si="110"/>
        <v>4564.4132</v>
      </c>
      <c r="AS350" s="5">
        <f>Z350+AC350+AI350+AL350</f>
        <v>4564.4132</v>
      </c>
      <c r="AU350" s="5">
        <f>K350+AE350</f>
        <v>30346.610899999996</v>
      </c>
      <c r="AV350" s="1">
        <f>K350/AU350</f>
        <v>0.8495906770268044</v>
      </c>
      <c r="AW350" s="1">
        <f>AE350/AU350</f>
        <v>0.15040932297319567</v>
      </c>
      <c r="AY350" s="5">
        <f>V350+AQ350</f>
        <v>4564.4132</v>
      </c>
      <c r="AZ350" s="1">
        <f>V350/AY350</f>
        <v>0</v>
      </c>
      <c r="BA350" s="1">
        <f>AQ350/AY350</f>
        <v>1</v>
      </c>
    </row>
    <row r="351" spans="1:53" ht="12.75">
      <c r="A351" s="4">
        <v>1548</v>
      </c>
      <c r="B351" s="3">
        <v>12</v>
      </c>
      <c r="C351" s="3">
        <f>B351/12</f>
        <v>1</v>
      </c>
      <c r="D351" s="5">
        <f>E351/0.2447529</f>
        <v>114.06402130475267</v>
      </c>
      <c r="E351" s="5">
        <v>27.9175</v>
      </c>
      <c r="F351" s="5">
        <v>2666.718</v>
      </c>
      <c r="G351" s="5">
        <f>H351/0.2447529</f>
        <v>923.0999918693507</v>
      </c>
      <c r="H351" s="5">
        <v>225.9314</v>
      </c>
      <c r="I351" s="5">
        <v>21411.3325</v>
      </c>
      <c r="J351" s="5">
        <f t="shared" si="108"/>
        <v>253.8489</v>
      </c>
      <c r="K351" s="5">
        <f t="shared" si="108"/>
        <v>24078.0505</v>
      </c>
      <c r="Y351" s="5">
        <v>160.67</v>
      </c>
      <c r="Z351" s="5">
        <v>1436.4568</v>
      </c>
      <c r="AA351" s="5">
        <f>AB351/0.2447529</f>
        <v>1967.7977257879272</v>
      </c>
      <c r="AB351" s="5">
        <v>481.6242</v>
      </c>
      <c r="AC351" s="5">
        <v>4237.7166</v>
      </c>
      <c r="AD351" s="5">
        <f t="shared" si="109"/>
        <v>642.2941999999999</v>
      </c>
      <c r="AE351" s="5">
        <f t="shared" si="109"/>
        <v>5674.1734</v>
      </c>
      <c r="AP351" s="5">
        <f t="shared" si="110"/>
        <v>642.2941999999999</v>
      </c>
      <c r="AQ351" s="5">
        <f t="shared" si="110"/>
        <v>5674.1734</v>
      </c>
      <c r="AS351" s="5">
        <f>Z351+AC351+AI351+AL351</f>
        <v>5674.1734</v>
      </c>
      <c r="AU351" s="5">
        <f>K351+AE351</f>
        <v>29752.2239</v>
      </c>
      <c r="AV351" s="1">
        <f>K351/AU351</f>
        <v>0.8092857388048899</v>
      </c>
      <c r="AW351" s="1">
        <f>AE351/AU351</f>
        <v>0.19071426119511017</v>
      </c>
      <c r="AY351" s="5">
        <f>V351+AQ351</f>
        <v>5674.1734</v>
      </c>
      <c r="AZ351" s="1">
        <f>V351/AY351</f>
        <v>0</v>
      </c>
      <c r="BA351" s="1">
        <f>AQ351/AY351</f>
        <v>1</v>
      </c>
    </row>
    <row r="352" spans="1:53" ht="12.75">
      <c r="A352" s="4">
        <v>1549</v>
      </c>
      <c r="B352" s="3">
        <v>12</v>
      </c>
      <c r="C352" s="3">
        <f>B352/12</f>
        <v>1</v>
      </c>
      <c r="D352" s="5">
        <f>E352/0.2447529</f>
        <v>205.422693663691</v>
      </c>
      <c r="E352" s="5">
        <v>50.2778</v>
      </c>
      <c r="F352" s="5">
        <v>4820.9813</v>
      </c>
      <c r="G352" s="5">
        <f>H352/0.2447529</f>
        <v>2291.862527471585</v>
      </c>
      <c r="H352" s="5">
        <v>560.94</v>
      </c>
      <c r="I352" s="5">
        <v>53279.93</v>
      </c>
      <c r="J352" s="5">
        <f t="shared" si="108"/>
        <v>611.2178</v>
      </c>
      <c r="K352" s="5">
        <f t="shared" si="108"/>
        <v>58100.9113</v>
      </c>
      <c r="Y352" s="5">
        <v>378.9139</v>
      </c>
      <c r="Z352" s="5">
        <v>3384.39</v>
      </c>
      <c r="AA352" s="5">
        <f>AB352/0.2447529</f>
        <v>9480.989602166102</v>
      </c>
      <c r="AB352" s="5">
        <v>2320.4997</v>
      </c>
      <c r="AC352" s="5">
        <v>20484.2743</v>
      </c>
      <c r="AD352" s="5">
        <f t="shared" si="109"/>
        <v>2699.4136</v>
      </c>
      <c r="AE352" s="5">
        <f t="shared" si="109"/>
        <v>23868.6643</v>
      </c>
      <c r="AP352" s="5">
        <f t="shared" si="110"/>
        <v>2699.4136</v>
      </c>
      <c r="AQ352" s="5">
        <f t="shared" si="110"/>
        <v>23868.6643</v>
      </c>
      <c r="AS352" s="5">
        <f>Z352+AC352+AI352+AL352</f>
        <v>23868.6643</v>
      </c>
      <c r="AU352" s="5">
        <f>K352+AE352</f>
        <v>81969.5756</v>
      </c>
      <c r="AV352" s="1">
        <f>K352/AU352</f>
        <v>0.7088106882915227</v>
      </c>
      <c r="AW352" s="1">
        <f>AE352/AU352</f>
        <v>0.2911893117084774</v>
      </c>
      <c r="AY352" s="5">
        <f>V352+AQ352</f>
        <v>23868.6643</v>
      </c>
      <c r="AZ352" s="1">
        <f>V352/AY352</f>
        <v>0</v>
      </c>
      <c r="BA352" s="1">
        <f>AQ352/AY352</f>
        <v>1</v>
      </c>
    </row>
    <row r="353" spans="1:53" ht="12.75">
      <c r="A353" s="4">
        <v>1550</v>
      </c>
      <c r="B353" s="3">
        <v>12</v>
      </c>
      <c r="C353" s="3">
        <f>B353/12</f>
        <v>1</v>
      </c>
      <c r="D353" s="5">
        <f>E353/0.2447529</f>
        <v>205.422693663691</v>
      </c>
      <c r="E353" s="5">
        <v>50.2778</v>
      </c>
      <c r="F353" s="5">
        <v>4820.9813</v>
      </c>
      <c r="G353" s="5">
        <f>H353/0.2447529</f>
        <v>2291.862527471585</v>
      </c>
      <c r="H353" s="5">
        <v>560.94</v>
      </c>
      <c r="I353" s="5">
        <v>53279.93</v>
      </c>
      <c r="J353" s="5">
        <f t="shared" si="108"/>
        <v>611.2178</v>
      </c>
      <c r="K353" s="5">
        <f t="shared" si="108"/>
        <v>58100.9113</v>
      </c>
      <c r="Y353" s="5">
        <v>378.9139</v>
      </c>
      <c r="Z353" s="5">
        <v>3384.39</v>
      </c>
      <c r="AA353" s="5">
        <f>AB353/0.2447529</f>
        <v>9480.989602166102</v>
      </c>
      <c r="AB353" s="5">
        <v>2320.4997</v>
      </c>
      <c r="AC353" s="5">
        <v>20484.2743</v>
      </c>
      <c r="AD353" s="5">
        <f t="shared" si="109"/>
        <v>2699.4136</v>
      </c>
      <c r="AE353" s="5">
        <f t="shared" si="109"/>
        <v>23868.6643</v>
      </c>
      <c r="AP353" s="5">
        <f t="shared" si="110"/>
        <v>2699.4136</v>
      </c>
      <c r="AQ353" s="5">
        <f t="shared" si="110"/>
        <v>23868.6643</v>
      </c>
      <c r="AS353" s="5">
        <f>Z353+AC353+AI353+AL353</f>
        <v>23868.6643</v>
      </c>
      <c r="AU353" s="5">
        <f>K353+AE353</f>
        <v>81969.5756</v>
      </c>
      <c r="AV353" s="1">
        <f>K353/AU353</f>
        <v>0.7088106882915227</v>
      </c>
      <c r="AW353" s="1">
        <f>AE353/AU353</f>
        <v>0.2911893117084774</v>
      </c>
      <c r="AY353" s="5">
        <f>V353+AQ353</f>
        <v>23868.6643</v>
      </c>
      <c r="AZ353" s="1">
        <f>V353/AY353</f>
        <v>0</v>
      </c>
      <c r="BA353" s="1">
        <f>AQ353/AY353</f>
        <v>1</v>
      </c>
    </row>
    <row r="354" ht="12.75">
      <c r="B354" s="3"/>
    </row>
    <row r="355" spans="1:53" ht="12.75">
      <c r="A355" s="4" t="s">
        <v>48</v>
      </c>
      <c r="B355" s="8">
        <f>SUM(B349:B354)</f>
        <v>60</v>
      </c>
      <c r="C355" s="3">
        <f>B355/12</f>
        <v>5</v>
      </c>
      <c r="D355" s="5">
        <f>E355/0.2447529</f>
        <v>134.96706269874636</v>
      </c>
      <c r="E355" s="5">
        <f>SUM(E349:E354)/C355</f>
        <v>33.03358</v>
      </c>
      <c r="F355" s="5">
        <f>SUM(F349:F354)/C355</f>
        <v>3156.6324</v>
      </c>
      <c r="G355" s="5">
        <f>H355/0.2447529</f>
        <v>2854.2939429931166</v>
      </c>
      <c r="H355" s="5">
        <f>SUM(H349:H354)/C355</f>
        <v>698.59672</v>
      </c>
      <c r="I355" s="5">
        <f>SUM(I349:I354)/C355</f>
        <v>57500.83323999999</v>
      </c>
      <c r="J355" s="5">
        <f>SUM(J349:J354)/C355</f>
        <v>731.6303</v>
      </c>
      <c r="K355" s="5">
        <f>SUM(K349:K354)/C355</f>
        <v>60657.465639999995</v>
      </c>
      <c r="Y355" s="5">
        <f>SUM(Y349:Y354)/C355</f>
        <v>196.04908</v>
      </c>
      <c r="Z355" s="5">
        <f>SUM(Z349:Z354)/C355</f>
        <v>1752.545</v>
      </c>
      <c r="AA355" s="5">
        <f>AB355/0.2447529</f>
        <v>5157.174766877124</v>
      </c>
      <c r="AB355" s="5">
        <f>SUM(AB349:AB354)/C355</f>
        <v>1262.23348</v>
      </c>
      <c r="AC355" s="5">
        <f>SUM(AC349:AC354)/C355</f>
        <v>11135.117440000002</v>
      </c>
      <c r="AD355" s="5">
        <f>Y355+AB355</f>
        <v>1458.28256</v>
      </c>
      <c r="AE355" s="5">
        <f>SUM(AE349:AE354)/C355</f>
        <v>12887.66244</v>
      </c>
      <c r="AP355" s="5">
        <f>Y355+AB355+AH355+AK355</f>
        <v>1458.28256</v>
      </c>
      <c r="AQ355" s="5">
        <f>Z355+AC355+AI355+AL355</f>
        <v>12887.662440000002</v>
      </c>
      <c r="AS355" s="5">
        <f aca="true" t="shared" si="111" ref="AS355:AS361">Z355+AC355+AI355+AL355</f>
        <v>12887.662440000002</v>
      </c>
      <c r="AU355" s="5">
        <f>SUM(AU349:AU354)/C355</f>
        <v>73545.12808</v>
      </c>
      <c r="AV355" s="1">
        <f>K355/AU355</f>
        <v>0.824765245823201</v>
      </c>
      <c r="AW355" s="1">
        <f>AE355/AU355</f>
        <v>0.17523475417679904</v>
      </c>
      <c r="AY355" s="5">
        <f>V355+AQ355</f>
        <v>12887.662440000002</v>
      </c>
      <c r="AZ355" s="1">
        <f>V355/AY355</f>
        <v>0</v>
      </c>
      <c r="BA355" s="1">
        <f>AQ355/AY355</f>
        <v>1</v>
      </c>
    </row>
    <row r="356" spans="2:45" ht="12.75">
      <c r="B356" s="3"/>
      <c r="AS356" s="5">
        <f t="shared" si="111"/>
        <v>0</v>
      </c>
    </row>
    <row r="357" spans="1:53" ht="12.75">
      <c r="A357" s="4">
        <v>1551</v>
      </c>
      <c r="B357" s="3">
        <v>12</v>
      </c>
      <c r="C357" s="3">
        <f>B357/12</f>
        <v>1</v>
      </c>
      <c r="D357" s="5">
        <f>E357/0.2447529</f>
        <v>153.443738562444</v>
      </c>
      <c r="E357" s="5">
        <v>37.5558</v>
      </c>
      <c r="F357" s="5">
        <v>3594.6249</v>
      </c>
      <c r="G357" s="5">
        <f>H357/0.2447529</f>
        <v>2291.862527471585</v>
      </c>
      <c r="H357" s="5">
        <v>560.94</v>
      </c>
      <c r="I357" s="5">
        <v>53279.93</v>
      </c>
      <c r="J357" s="5">
        <f aca="true" t="shared" si="112" ref="J357:K361">E357+H357</f>
        <v>598.4958</v>
      </c>
      <c r="K357" s="5">
        <f t="shared" si="112"/>
        <v>56874.5549</v>
      </c>
      <c r="Y357" s="5">
        <v>542.3599</v>
      </c>
      <c r="Z357" s="5">
        <v>4811.7256</v>
      </c>
      <c r="AA357" s="5">
        <f>AB357/0.2447529</f>
        <v>9480.989602166102</v>
      </c>
      <c r="AB357" s="5">
        <v>2320.4997</v>
      </c>
      <c r="AC357" s="5">
        <v>20484.2743</v>
      </c>
      <c r="AD357" s="5">
        <f aca="true" t="shared" si="113" ref="AD357:AE361">Y357+AB357</f>
        <v>2862.8596</v>
      </c>
      <c r="AE357" s="5">
        <f t="shared" si="113"/>
        <v>25295.999900000003</v>
      </c>
      <c r="AP357" s="5">
        <f aca="true" t="shared" si="114" ref="AP357:AQ361">Y357+AB357+AH357+AK357</f>
        <v>2862.8596</v>
      </c>
      <c r="AQ357" s="5">
        <f t="shared" si="114"/>
        <v>25295.999900000003</v>
      </c>
      <c r="AS357" s="5">
        <f t="shared" si="111"/>
        <v>25295.999900000003</v>
      </c>
      <c r="AU357" s="5">
        <f>K357+AE357</f>
        <v>82170.55480000001</v>
      </c>
      <c r="AV357" s="1">
        <f>K357/AU357</f>
        <v>0.6921524996202166</v>
      </c>
      <c r="AW357" s="1">
        <f>AE357/AU357</f>
        <v>0.30784750037978326</v>
      </c>
      <c r="AY357" s="5">
        <f>V357+AQ357</f>
        <v>25295.999900000003</v>
      </c>
      <c r="AZ357" s="1">
        <f>V357/AY357</f>
        <v>0</v>
      </c>
      <c r="BA357" s="1">
        <f>AQ357/AY357</f>
        <v>1</v>
      </c>
    </row>
    <row r="358" spans="1:53" ht="12.75">
      <c r="A358" s="4">
        <v>1552</v>
      </c>
      <c r="B358" s="3">
        <v>12</v>
      </c>
      <c r="C358" s="3">
        <f>B358/12</f>
        <v>1</v>
      </c>
      <c r="D358" s="5">
        <f>E358/0.2447529</f>
        <v>115.57697579885674</v>
      </c>
      <c r="E358" s="5">
        <v>28.2878</v>
      </c>
      <c r="F358" s="5">
        <v>2681.1729</v>
      </c>
      <c r="G358" s="5">
        <f>H358/0.2447529</f>
        <v>4293.5152147329</v>
      </c>
      <c r="H358" s="5">
        <v>1050.8503</v>
      </c>
      <c r="I358" s="5">
        <v>99574.2229</v>
      </c>
      <c r="J358" s="5">
        <f t="shared" si="112"/>
        <v>1079.1381000000001</v>
      </c>
      <c r="K358" s="5">
        <f t="shared" si="112"/>
        <v>102255.3958</v>
      </c>
      <c r="Y358" s="5">
        <v>1462.036</v>
      </c>
      <c r="Z358" s="5">
        <v>12901.9637</v>
      </c>
      <c r="AA358" s="5">
        <f>AB358/0.2447529</f>
        <v>29848.89617242533</v>
      </c>
      <c r="AB358" s="5">
        <v>7305.6039</v>
      </c>
      <c r="AC358" s="5">
        <v>64090.5704</v>
      </c>
      <c r="AD358" s="5">
        <f t="shared" si="113"/>
        <v>8767.6399</v>
      </c>
      <c r="AE358" s="5">
        <f t="shared" si="113"/>
        <v>76992.53409999999</v>
      </c>
      <c r="AP358" s="5">
        <f t="shared" si="114"/>
        <v>8767.6399</v>
      </c>
      <c r="AQ358" s="5">
        <f t="shared" si="114"/>
        <v>76992.53409999999</v>
      </c>
      <c r="AS358" s="5">
        <f t="shared" si="111"/>
        <v>76992.53409999999</v>
      </c>
      <c r="AU358" s="5">
        <f>K358+AE358</f>
        <v>179247.9299</v>
      </c>
      <c r="AV358" s="1">
        <f>K358/AU358</f>
        <v>0.5704690472969306</v>
      </c>
      <c r="AW358" s="1">
        <f>AE358/AU358</f>
        <v>0.4295309527030694</v>
      </c>
      <c r="AY358" s="5">
        <f>V358+AQ358</f>
        <v>76992.53409999999</v>
      </c>
      <c r="AZ358" s="1">
        <f>V358/AY358</f>
        <v>0</v>
      </c>
      <c r="BA358" s="1">
        <f>AQ358/AY358</f>
        <v>1</v>
      </c>
    </row>
    <row r="359" spans="1:53" ht="12.75">
      <c r="A359" s="4">
        <v>1553</v>
      </c>
      <c r="B359" s="3">
        <v>12</v>
      </c>
      <c r="C359" s="3">
        <f>B359/12</f>
        <v>1</v>
      </c>
      <c r="D359" s="5">
        <f>E359/0.2447529</f>
        <v>110.74107804238479</v>
      </c>
      <c r="E359" s="5">
        <v>27.1042</v>
      </c>
      <c r="F359" s="5">
        <v>2584.7542</v>
      </c>
      <c r="G359" s="5">
        <f>H359/0.2447529</f>
        <v>3128.900209149718</v>
      </c>
      <c r="H359" s="5">
        <v>765.8074</v>
      </c>
      <c r="I359" s="5">
        <v>72524.532</v>
      </c>
      <c r="J359" s="5">
        <f t="shared" si="112"/>
        <v>792.9116</v>
      </c>
      <c r="K359" s="5">
        <f t="shared" si="112"/>
        <v>75109.2862</v>
      </c>
      <c r="Y359" s="5">
        <v>719.2378</v>
      </c>
      <c r="Z359" s="5">
        <v>6321.1232</v>
      </c>
      <c r="AA359" s="5">
        <f>AB359/0.2447529</f>
        <v>21124.028356763087</v>
      </c>
      <c r="AB359" s="5">
        <v>5170.1672</v>
      </c>
      <c r="AC359" s="5">
        <v>45272.9143</v>
      </c>
      <c r="AD359" s="5">
        <f t="shared" si="113"/>
        <v>5889.405</v>
      </c>
      <c r="AE359" s="5">
        <f t="shared" si="113"/>
        <v>51594.0375</v>
      </c>
      <c r="AP359" s="5">
        <f t="shared" si="114"/>
        <v>5889.405</v>
      </c>
      <c r="AQ359" s="5">
        <f t="shared" si="114"/>
        <v>51594.0375</v>
      </c>
      <c r="AS359" s="5">
        <f t="shared" si="111"/>
        <v>51594.0375</v>
      </c>
      <c r="AU359" s="5">
        <f>K359+AE359</f>
        <v>126703.32370000001</v>
      </c>
      <c r="AV359" s="1">
        <f>K359/AU359</f>
        <v>0.5927964950456939</v>
      </c>
      <c r="AW359" s="1">
        <f>AE359/AU359</f>
        <v>0.4072035049543061</v>
      </c>
      <c r="AY359" s="5">
        <f>V359+AQ359</f>
        <v>51594.0375</v>
      </c>
      <c r="AZ359" s="1">
        <f>V359/AY359</f>
        <v>0</v>
      </c>
      <c r="BA359" s="1">
        <f>AQ359/AY359</f>
        <v>1</v>
      </c>
    </row>
    <row r="360" spans="1:53" ht="12.75">
      <c r="A360" s="4">
        <v>1554</v>
      </c>
      <c r="B360" s="3">
        <v>12</v>
      </c>
      <c r="C360" s="3">
        <f>B360/12</f>
        <v>1</v>
      </c>
      <c r="D360" s="5">
        <f>E360/0.2447529</f>
        <v>117.8208715810926</v>
      </c>
      <c r="E360" s="5">
        <v>28.837</v>
      </c>
      <c r="F360" s="5">
        <v>2755.7144</v>
      </c>
      <c r="G360" s="5">
        <f>H360/0.2447529</f>
        <v>2424.4284745962154</v>
      </c>
      <c r="H360" s="5">
        <v>593.3859</v>
      </c>
      <c r="I360" s="5">
        <v>56185.1176</v>
      </c>
      <c r="J360" s="5">
        <f t="shared" si="112"/>
        <v>622.2229</v>
      </c>
      <c r="K360" s="5">
        <f t="shared" si="112"/>
        <v>58940.831999999995</v>
      </c>
      <c r="Y360" s="5">
        <v>518.5785</v>
      </c>
      <c r="Z360" s="5">
        <v>4539.3459</v>
      </c>
      <c r="AA360" s="5">
        <f>AB360/0.2447529</f>
        <v>15296.085153638629</v>
      </c>
      <c r="AB360" s="5">
        <v>3743.7612</v>
      </c>
      <c r="AC360" s="5">
        <v>32741.3299</v>
      </c>
      <c r="AD360" s="5">
        <f t="shared" si="113"/>
        <v>4262.3396999999995</v>
      </c>
      <c r="AE360" s="5">
        <f t="shared" si="113"/>
        <v>37280.6758</v>
      </c>
      <c r="AP360" s="5">
        <f t="shared" si="114"/>
        <v>4262.3396999999995</v>
      </c>
      <c r="AQ360" s="5">
        <f t="shared" si="114"/>
        <v>37280.6758</v>
      </c>
      <c r="AS360" s="5">
        <f t="shared" si="111"/>
        <v>37280.6758</v>
      </c>
      <c r="AU360" s="5">
        <f>K360+AE360</f>
        <v>96221.50779999999</v>
      </c>
      <c r="AV360" s="1">
        <f>K360/AU360</f>
        <v>0.6125536103893812</v>
      </c>
      <c r="AW360" s="1">
        <f>AE360/AU360</f>
        <v>0.38744638961061884</v>
      </c>
      <c r="AY360" s="5">
        <f>V360+AQ360</f>
        <v>37280.6758</v>
      </c>
      <c r="AZ360" s="1">
        <f>V360/AY360</f>
        <v>0</v>
      </c>
      <c r="BA360" s="1">
        <f>AQ360/AY360</f>
        <v>1</v>
      </c>
    </row>
    <row r="361" spans="1:53" ht="12.75">
      <c r="A361" s="4">
        <v>1555</v>
      </c>
      <c r="B361" s="3">
        <v>12</v>
      </c>
      <c r="C361" s="3">
        <f>B361/12</f>
        <v>1</v>
      </c>
      <c r="D361" s="5">
        <f>E361/0.2447529</f>
        <v>117.8208715810926</v>
      </c>
      <c r="E361" s="5">
        <v>28.837</v>
      </c>
      <c r="F361" s="5">
        <v>2755.7144</v>
      </c>
      <c r="G361" s="5">
        <f>H361/0.2447529</f>
        <v>2724.699074045701</v>
      </c>
      <c r="H361" s="5">
        <v>666.878</v>
      </c>
      <c r="I361" s="5">
        <v>63159.2632</v>
      </c>
      <c r="J361" s="5">
        <f t="shared" si="112"/>
        <v>695.715</v>
      </c>
      <c r="K361" s="5">
        <f t="shared" si="112"/>
        <v>65914.9776</v>
      </c>
      <c r="Y361" s="5">
        <v>518.5785</v>
      </c>
      <c r="Z361" s="5">
        <v>4539.3459</v>
      </c>
      <c r="AA361" s="5">
        <f>AB361/0.2447529</f>
        <v>30517.368333531493</v>
      </c>
      <c r="AB361" s="5">
        <v>7469.2144</v>
      </c>
      <c r="AC361" s="5">
        <v>70155.9236</v>
      </c>
      <c r="AD361" s="5">
        <f t="shared" si="113"/>
        <v>7987.7928999999995</v>
      </c>
      <c r="AE361" s="5">
        <f t="shared" si="113"/>
        <v>74695.2695</v>
      </c>
      <c r="AP361" s="5">
        <f t="shared" si="114"/>
        <v>7987.7928999999995</v>
      </c>
      <c r="AQ361" s="5">
        <f t="shared" si="114"/>
        <v>74695.2695</v>
      </c>
      <c r="AS361" s="5">
        <f t="shared" si="111"/>
        <v>74695.2695</v>
      </c>
      <c r="AU361" s="5">
        <f>K361+AE361</f>
        <v>140610.24709999998</v>
      </c>
      <c r="AV361" s="1">
        <f>K361/AU361</f>
        <v>0.4687779088612384</v>
      </c>
      <c r="AW361" s="1">
        <f>AE361/AU361</f>
        <v>0.5312220911387617</v>
      </c>
      <c r="AY361" s="5">
        <f>V361+AQ361</f>
        <v>74695.2695</v>
      </c>
      <c r="AZ361" s="1">
        <f>V361/AY361</f>
        <v>0</v>
      </c>
      <c r="BA361" s="1">
        <f>AQ361/AY361</f>
        <v>1</v>
      </c>
    </row>
    <row r="362" ht="12.75">
      <c r="B362" s="3"/>
    </row>
    <row r="363" spans="1:53" ht="12.75">
      <c r="A363" s="4" t="s">
        <v>49</v>
      </c>
      <c r="B363" s="8">
        <f>SUM(B357:B362)</f>
        <v>60</v>
      </c>
      <c r="C363" s="3">
        <f>B363/12</f>
        <v>5</v>
      </c>
      <c r="D363" s="5">
        <f>E363/0.2447529</f>
        <v>123.08070711317416</v>
      </c>
      <c r="E363" s="5">
        <f>SUM(E357:E362)/C363</f>
        <v>30.124360000000003</v>
      </c>
      <c r="F363" s="5">
        <f>SUM(F357:F362)/C363</f>
        <v>2874.3961600000002</v>
      </c>
      <c r="G363" s="5">
        <f>H363/0.2447529</f>
        <v>2972.681099999224</v>
      </c>
      <c r="H363" s="5">
        <f>SUM(H357:H362)/C363</f>
        <v>727.5723200000001</v>
      </c>
      <c r="I363" s="5">
        <f>SUM(I357:I362)/C363</f>
        <v>68944.61314</v>
      </c>
      <c r="J363" s="5">
        <f>SUM(J357:J362)/C363</f>
        <v>757.69668</v>
      </c>
      <c r="K363" s="5">
        <f>SUM(K357:K362)/C363</f>
        <v>71819.00929999999</v>
      </c>
      <c r="Y363" s="5">
        <f>SUM(Y357:Y362)/C363</f>
        <v>752.15814</v>
      </c>
      <c r="Z363" s="5">
        <f>SUM(Z357:Z362)/C363</f>
        <v>6622.70086</v>
      </c>
      <c r="AA363" s="5">
        <f>AB363/0.2447529</f>
        <v>21253.47352370493</v>
      </c>
      <c r="AB363" s="5">
        <f>SUM(AB357:AB362)/C363</f>
        <v>5201.84928</v>
      </c>
      <c r="AC363" s="5">
        <f>SUM(AC357:AC362)/C363</f>
        <v>46549.0025</v>
      </c>
      <c r="AD363" s="5">
        <f>Y363+AB363</f>
        <v>5954.00742</v>
      </c>
      <c r="AE363" s="5">
        <f>SUM(AE357:AE362)/C363</f>
        <v>53171.70336</v>
      </c>
      <c r="AP363" s="5">
        <f>Y363+AB363+AH363+AK363</f>
        <v>5954.00742</v>
      </c>
      <c r="AQ363" s="5">
        <f>Z363+AC363+AI363+AL363</f>
        <v>53171.70336</v>
      </c>
      <c r="AS363" s="5">
        <f>Z363+AC363+AI363+AL363</f>
        <v>53171.70336</v>
      </c>
      <c r="AU363" s="5">
        <f>SUM(AU357:AU362)/C363</f>
        <v>124990.71266</v>
      </c>
      <c r="AV363" s="1">
        <f>K363/AU363</f>
        <v>0.5745947660556365</v>
      </c>
      <c r="AW363" s="1">
        <f>AE363/AU363</f>
        <v>0.42540523394436336</v>
      </c>
      <c r="AY363" s="5">
        <f>V363+AQ363</f>
        <v>53171.70336</v>
      </c>
      <c r="AZ363" s="1">
        <f>V363/AY363</f>
        <v>0</v>
      </c>
      <c r="BA363" s="1">
        <f>AQ363/AY363</f>
        <v>1</v>
      </c>
    </row>
    <row r="364" ht="12.75">
      <c r="B364" s="3"/>
    </row>
    <row r="365" spans="1:53" ht="12.75">
      <c r="A365" s="4">
        <v>1556</v>
      </c>
      <c r="B365" s="3">
        <v>12</v>
      </c>
      <c r="C365" s="3">
        <f>B365/12</f>
        <v>1</v>
      </c>
      <c r="D365" s="5">
        <f>E365/0.2447529</f>
        <v>25.823595961477885</v>
      </c>
      <c r="E365" s="5">
        <v>6.3204</v>
      </c>
      <c r="F365" s="5">
        <v>603.9922</v>
      </c>
      <c r="G365" s="5">
        <f>H365/0.2447529</f>
        <v>3041.684490765993</v>
      </c>
      <c r="H365" s="5">
        <v>744.4611</v>
      </c>
      <c r="I365" s="5">
        <v>70521.9939</v>
      </c>
      <c r="J365" s="5">
        <f aca="true" t="shared" si="115" ref="J365:K369">E365+H365</f>
        <v>750.7814999999999</v>
      </c>
      <c r="K365" s="5">
        <f t="shared" si="115"/>
        <v>71125.9861</v>
      </c>
      <c r="Y365" s="5">
        <v>113.6611</v>
      </c>
      <c r="Z365" s="5">
        <v>994.9251</v>
      </c>
      <c r="AA365" s="5">
        <f>AB365/0.2447529</f>
        <v>46904.194802186204</v>
      </c>
      <c r="AB365" s="5">
        <v>11479.9377</v>
      </c>
      <c r="AC365" s="5">
        <v>110449.8405</v>
      </c>
      <c r="AD365" s="5">
        <f aca="true" t="shared" si="116" ref="AD365:AE369">Y365+AB365</f>
        <v>11593.5988</v>
      </c>
      <c r="AE365" s="5">
        <f t="shared" si="116"/>
        <v>111444.7656</v>
      </c>
      <c r="AP365" s="5">
        <f aca="true" t="shared" si="117" ref="AP365:AQ369">Y365+AB365+AH365+AK365</f>
        <v>11593.5988</v>
      </c>
      <c r="AQ365" s="5">
        <f t="shared" si="117"/>
        <v>111444.7656</v>
      </c>
      <c r="AS365" s="5">
        <f>Z365+AC365+AI365+AL365</f>
        <v>111444.7656</v>
      </c>
      <c r="AU365" s="5">
        <f>K365+AE365</f>
        <v>182570.7517</v>
      </c>
      <c r="AV365" s="1">
        <f>K365/AU365</f>
        <v>0.3895803979427883</v>
      </c>
      <c r="AW365" s="1">
        <f>AE365/AU365</f>
        <v>0.6104196020572117</v>
      </c>
      <c r="AY365" s="5">
        <f>V365+AQ365</f>
        <v>111444.7656</v>
      </c>
      <c r="AZ365" s="1">
        <f>V365/AY365</f>
        <v>0</v>
      </c>
      <c r="BA365" s="1">
        <f>AQ365/AY365</f>
        <v>1</v>
      </c>
    </row>
    <row r="366" spans="1:53" ht="12.75">
      <c r="A366" s="4">
        <v>1557</v>
      </c>
      <c r="B366" s="3">
        <v>12</v>
      </c>
      <c r="C366" s="3">
        <f>B366/12</f>
        <v>1</v>
      </c>
      <c r="D366" s="5">
        <f>E366/0.2447529</f>
        <v>205.3037573814243</v>
      </c>
      <c r="E366" s="5">
        <v>50.24869</v>
      </c>
      <c r="F366" s="5">
        <v>5236.0675</v>
      </c>
      <c r="G366" s="5">
        <f>H366/0.2447529</f>
        <v>3033.3736597196603</v>
      </c>
      <c r="H366" s="5">
        <v>742.427</v>
      </c>
      <c r="I366" s="5">
        <v>70329.3108</v>
      </c>
      <c r="J366" s="5">
        <f t="shared" si="115"/>
        <v>792.67569</v>
      </c>
      <c r="K366" s="5">
        <f t="shared" si="115"/>
        <v>75565.37830000001</v>
      </c>
      <c r="Y366" s="5">
        <v>8858.2356</v>
      </c>
      <c r="Z366" s="5">
        <v>85277.7219</v>
      </c>
      <c r="AA366" s="5">
        <f>AB366/0.2447529</f>
        <v>46776.04146876298</v>
      </c>
      <c r="AB366" s="5">
        <v>11448.5718</v>
      </c>
      <c r="AC366" s="5">
        <v>110148.065</v>
      </c>
      <c r="AD366" s="5">
        <f t="shared" si="116"/>
        <v>20306.807399999998</v>
      </c>
      <c r="AE366" s="5">
        <f t="shared" si="116"/>
        <v>195425.7869</v>
      </c>
      <c r="AP366" s="5">
        <f t="shared" si="117"/>
        <v>20306.807399999998</v>
      </c>
      <c r="AQ366" s="5">
        <f t="shared" si="117"/>
        <v>195425.7869</v>
      </c>
      <c r="AS366" s="5">
        <f>Z366+AC366+AI366+AL366</f>
        <v>195425.7869</v>
      </c>
      <c r="AU366" s="5">
        <f>K366+AE366</f>
        <v>270991.16520000005</v>
      </c>
      <c r="AV366" s="1">
        <f>K366/AU366</f>
        <v>0.2788481249720092</v>
      </c>
      <c r="AW366" s="1">
        <f>AE366/AU366</f>
        <v>0.7211518750279907</v>
      </c>
      <c r="AY366" s="5">
        <f>V366+AQ366</f>
        <v>195425.7869</v>
      </c>
      <c r="AZ366" s="1">
        <f>V366/AY366</f>
        <v>0</v>
      </c>
      <c r="BA366" s="1">
        <f>AQ366/AY366</f>
        <v>1</v>
      </c>
    </row>
    <row r="367" spans="1:53" ht="12.75">
      <c r="A367" s="4">
        <v>1558</v>
      </c>
      <c r="B367" s="3">
        <v>12</v>
      </c>
      <c r="C367" s="3">
        <f>B367/12</f>
        <v>1</v>
      </c>
      <c r="D367" s="5">
        <f>E367/0.2447529</f>
        <v>243.29803650947548</v>
      </c>
      <c r="E367" s="5">
        <v>59.5479</v>
      </c>
      <c r="F367" s="5">
        <v>6205.08</v>
      </c>
      <c r="G367" s="5">
        <f>H367/0.2447529</f>
        <v>2566.626176850203</v>
      </c>
      <c r="H367" s="5">
        <v>628.1892</v>
      </c>
      <c r="I367" s="5">
        <v>63334.1822</v>
      </c>
      <c r="J367" s="5">
        <f t="shared" si="115"/>
        <v>687.7371</v>
      </c>
      <c r="K367" s="5">
        <f t="shared" si="115"/>
        <v>69539.2622</v>
      </c>
      <c r="Y367" s="5">
        <v>10497.5845</v>
      </c>
      <c r="Z367" s="5">
        <v>101059.6379</v>
      </c>
      <c r="AA367" s="5">
        <f>AB367/0.2447529</f>
        <v>38058.63546458489</v>
      </c>
      <c r="AB367" s="5">
        <v>9314.9614</v>
      </c>
      <c r="AC367" s="5">
        <v>91454.5875</v>
      </c>
      <c r="AD367" s="5">
        <f t="shared" si="116"/>
        <v>19812.5459</v>
      </c>
      <c r="AE367" s="5">
        <f t="shared" si="116"/>
        <v>192514.2254</v>
      </c>
      <c r="AP367" s="5">
        <f t="shared" si="117"/>
        <v>19812.5459</v>
      </c>
      <c r="AQ367" s="5">
        <f t="shared" si="117"/>
        <v>192514.2254</v>
      </c>
      <c r="AS367" s="5">
        <f>Z367+AC367+AI367+AL367</f>
        <v>192514.2254</v>
      </c>
      <c r="AU367" s="5">
        <f>K367+AE367</f>
        <v>262053.4876</v>
      </c>
      <c r="AV367" s="1">
        <f>K367/AU367</f>
        <v>0.26536285716656877</v>
      </c>
      <c r="AW367" s="1">
        <f>AE367/AU367</f>
        <v>0.7346371428334313</v>
      </c>
      <c r="AY367" s="5">
        <f>V367+AQ367</f>
        <v>192514.2254</v>
      </c>
      <c r="AZ367" s="1">
        <f>V367/AY367</f>
        <v>0</v>
      </c>
      <c r="BA367" s="1">
        <f>AQ367/AY367</f>
        <v>1</v>
      </c>
    </row>
    <row r="368" spans="1:53" ht="12.75">
      <c r="A368" s="4">
        <v>1559</v>
      </c>
      <c r="B368" s="3">
        <v>12</v>
      </c>
      <c r="C368" s="3">
        <f>B368/12</f>
        <v>1</v>
      </c>
      <c r="D368" s="5">
        <f>E368/0.2447529</f>
        <v>118.42392878695208</v>
      </c>
      <c r="E368" s="5">
        <v>28.9846</v>
      </c>
      <c r="F368" s="5">
        <v>3200.4215</v>
      </c>
      <c r="G368" s="5">
        <f>H368/0.2447529</f>
        <v>2048.167764304325</v>
      </c>
      <c r="H368" s="5">
        <v>501.295</v>
      </c>
      <c r="I368" s="5">
        <v>55422.7695</v>
      </c>
      <c r="J368" s="5">
        <f t="shared" si="115"/>
        <v>530.2796000000001</v>
      </c>
      <c r="K368" s="5">
        <f t="shared" si="115"/>
        <v>58623.191</v>
      </c>
      <c r="Y368" s="5">
        <v>561.215</v>
      </c>
      <c r="Z368" s="5">
        <v>5514.5466</v>
      </c>
      <c r="AA368" s="5">
        <f>AB368/0.2447529</f>
        <v>28431.557297176052</v>
      </c>
      <c r="AB368" s="5">
        <v>6958.7061</v>
      </c>
      <c r="AC368" s="5">
        <v>70754.5006</v>
      </c>
      <c r="AD368" s="5">
        <f t="shared" si="116"/>
        <v>7519.9211000000005</v>
      </c>
      <c r="AE368" s="5">
        <f t="shared" si="116"/>
        <v>76269.0472</v>
      </c>
      <c r="AP368" s="5">
        <f t="shared" si="117"/>
        <v>7519.9211000000005</v>
      </c>
      <c r="AQ368" s="5">
        <f t="shared" si="117"/>
        <v>76269.0472</v>
      </c>
      <c r="AS368" s="5">
        <f>Z368+AC368+AI368+AL368</f>
        <v>76269.0472</v>
      </c>
      <c r="AU368" s="5">
        <f>K368+AE368</f>
        <v>134892.2382</v>
      </c>
      <c r="AV368" s="1">
        <f>K368/AU368</f>
        <v>0.4345927666577928</v>
      </c>
      <c r="AW368" s="1">
        <f>AE368/AU368</f>
        <v>0.5654072333422072</v>
      </c>
      <c r="AY368" s="5">
        <f>V368+AQ368</f>
        <v>76269.0472</v>
      </c>
      <c r="AZ368" s="1">
        <f>V368/AY368</f>
        <v>0</v>
      </c>
      <c r="BA368" s="1">
        <f>AQ368/AY368</f>
        <v>1</v>
      </c>
    </row>
    <row r="369" spans="1:53" ht="12.75">
      <c r="A369" s="4">
        <v>1560</v>
      </c>
      <c r="B369" s="3">
        <v>12</v>
      </c>
      <c r="C369" s="3">
        <f>B369/12</f>
        <v>1</v>
      </c>
      <c r="D369" s="5">
        <f>E369/0.2447529</f>
        <v>157.25860653745062</v>
      </c>
      <c r="E369" s="5">
        <v>38.4895</v>
      </c>
      <c r="F369" s="5">
        <v>4267.2736</v>
      </c>
      <c r="G369" s="5">
        <f>H369/0.2447529</f>
        <v>1881.223470692278</v>
      </c>
      <c r="H369" s="5">
        <v>460.4349</v>
      </c>
      <c r="I369" s="5">
        <v>50653.9176</v>
      </c>
      <c r="J369" s="5">
        <f t="shared" si="115"/>
        <v>498.92440000000005</v>
      </c>
      <c r="K369" s="5">
        <f t="shared" si="115"/>
        <v>54921.1912</v>
      </c>
      <c r="Y369" s="5">
        <v>307.7376</v>
      </c>
      <c r="Z369" s="5">
        <v>3121.735</v>
      </c>
      <c r="AA369" s="5">
        <f>AB369/0.2447529</f>
        <v>4860.957316542522</v>
      </c>
      <c r="AB369" s="5">
        <v>1189.7334</v>
      </c>
      <c r="AC369" s="5">
        <v>12088.5952</v>
      </c>
      <c r="AD369" s="5">
        <f t="shared" si="116"/>
        <v>1497.471</v>
      </c>
      <c r="AE369" s="5">
        <f t="shared" si="116"/>
        <v>15210.3302</v>
      </c>
      <c r="AP369" s="5">
        <f t="shared" si="117"/>
        <v>1497.471</v>
      </c>
      <c r="AQ369" s="5">
        <f t="shared" si="117"/>
        <v>15210.3302</v>
      </c>
      <c r="AS369" s="5">
        <f>Z369+AC369+AI369+AL369</f>
        <v>15210.3302</v>
      </c>
      <c r="AU369" s="5">
        <f>K369+AE369</f>
        <v>70131.5214</v>
      </c>
      <c r="AV369" s="1">
        <f>K369/AU369</f>
        <v>0.7831170649607496</v>
      </c>
      <c r="AW369" s="1">
        <f>AE369/AU369</f>
        <v>0.21688293503925044</v>
      </c>
      <c r="AY369" s="5">
        <f>V369+AQ369</f>
        <v>15210.3302</v>
      </c>
      <c r="AZ369" s="1">
        <f>V369/AY369</f>
        <v>0</v>
      </c>
      <c r="BA369" s="1">
        <f>AQ369/AY369</f>
        <v>1</v>
      </c>
    </row>
    <row r="370" ht="12.75">
      <c r="B370" s="3"/>
    </row>
    <row r="371" spans="1:53" ht="12.75">
      <c r="A371" s="4" t="s">
        <v>50</v>
      </c>
      <c r="B371" s="8">
        <f>SUM(B365:B370)</f>
        <v>60</v>
      </c>
      <c r="C371" s="3">
        <f>B371/12</f>
        <v>5</v>
      </c>
      <c r="D371" s="5">
        <f>E371/0.2447529</f>
        <v>150.02158503535605</v>
      </c>
      <c r="E371" s="5">
        <f>SUM(E365:E370)/C371</f>
        <v>36.71821799999999</v>
      </c>
      <c r="F371" s="5">
        <f>SUM(F365:F370)/C371</f>
        <v>3902.56696</v>
      </c>
      <c r="G371" s="5">
        <f>H371/0.2447529</f>
        <v>2514.215112466492</v>
      </c>
      <c r="H371" s="5">
        <f>SUM(H365:H370)/C371</f>
        <v>615.36144</v>
      </c>
      <c r="I371" s="5">
        <f>SUM(I365:I370)/C371</f>
        <v>62052.4348</v>
      </c>
      <c r="J371" s="5">
        <f>SUM(J365:J370)/C371</f>
        <v>652.079658</v>
      </c>
      <c r="K371" s="5">
        <f>SUM(K365:K370)/C371</f>
        <v>65955.00176</v>
      </c>
      <c r="Y371" s="5">
        <f>SUM(Y365:Y370)/C371</f>
        <v>4067.6867600000005</v>
      </c>
      <c r="Z371" s="5">
        <f>SUM(Z365:Z370)/C371</f>
        <v>39193.713299999996</v>
      </c>
      <c r="AA371" s="5">
        <f>AB371/0.2447529</f>
        <v>33006.277269850536</v>
      </c>
      <c r="AB371" s="5">
        <f>SUM(AB365:AB370)/C371</f>
        <v>8078.38208</v>
      </c>
      <c r="AC371" s="5">
        <f>SUM(AC365:AC370)/C371</f>
        <v>78979.11776000001</v>
      </c>
      <c r="AD371" s="5">
        <f>Y371+AB371</f>
        <v>12146.06884</v>
      </c>
      <c r="AE371" s="5">
        <f>SUM(AE365:AE370)/C371</f>
        <v>118172.83106</v>
      </c>
      <c r="AP371" s="5">
        <f>Y371+AB371+AH371+AK371</f>
        <v>12146.06884</v>
      </c>
      <c r="AQ371" s="5">
        <f>Z371+AC371+AI371+AL371</f>
        <v>118172.83106</v>
      </c>
      <c r="AS371" s="5">
        <f>Z371+AC371+AI371+AL371</f>
        <v>118172.83106</v>
      </c>
      <c r="AU371" s="5">
        <f>SUM(AU365:AU370)/C371</f>
        <v>184127.83282</v>
      </c>
      <c r="AV371" s="1">
        <f>K371/AU371</f>
        <v>0.3582022378141842</v>
      </c>
      <c r="AW371" s="1">
        <f>AE371/AU371</f>
        <v>0.6417977621858157</v>
      </c>
      <c r="AY371" s="5">
        <f>V371+AQ371</f>
        <v>118172.83106</v>
      </c>
      <c r="AZ371" s="1">
        <f>V371/AY371</f>
        <v>0</v>
      </c>
      <c r="BA371" s="1">
        <f>AQ371/AY371</f>
        <v>1</v>
      </c>
    </row>
    <row r="372" ht="12.75">
      <c r="B372" s="3"/>
    </row>
    <row r="373" spans="1:53" ht="12.75">
      <c r="A373" s="4">
        <v>1561</v>
      </c>
      <c r="B373" s="3">
        <v>12</v>
      </c>
      <c r="C373" s="3">
        <f>B373/12</f>
        <v>1</v>
      </c>
      <c r="D373" s="5">
        <f>E373/0.2447529</f>
        <v>156.82919385224852</v>
      </c>
      <c r="E373" s="5">
        <v>38.3844</v>
      </c>
      <c r="F373" s="5">
        <v>4255.6143</v>
      </c>
      <c r="G373" s="5">
        <f>H373/0.2447529</f>
        <v>1566.2237301376206</v>
      </c>
      <c r="H373" s="5">
        <v>383.3378</v>
      </c>
      <c r="I373" s="5">
        <v>42239.896</v>
      </c>
      <c r="J373" s="5">
        <f aca="true" t="shared" si="118" ref="J373:K377">E373+H373</f>
        <v>421.72220000000004</v>
      </c>
      <c r="K373" s="5">
        <f t="shared" si="118"/>
        <v>46495.5103</v>
      </c>
      <c r="Y373" s="5">
        <v>306.8968</v>
      </c>
      <c r="Z373" s="5">
        <v>3113.2057</v>
      </c>
      <c r="AA373" s="5">
        <f>AB373/0.2447529</f>
        <v>19161.855487718432</v>
      </c>
      <c r="AB373" s="5">
        <v>4689.9197</v>
      </c>
      <c r="AC373" s="5">
        <v>47886.7934</v>
      </c>
      <c r="AD373" s="5">
        <f aca="true" t="shared" si="119" ref="AD373:AE377">Y373+AB373</f>
        <v>4996.816500000001</v>
      </c>
      <c r="AE373" s="5">
        <f t="shared" si="119"/>
        <v>50999.9991</v>
      </c>
      <c r="AP373" s="5">
        <f aca="true" t="shared" si="120" ref="AP373:AQ377">Y373+AB373+AH373+AK373</f>
        <v>4996.816500000001</v>
      </c>
      <c r="AQ373" s="5">
        <f t="shared" si="120"/>
        <v>50999.9991</v>
      </c>
      <c r="AS373" s="5">
        <f>Z373+AC373+AI373+AL373</f>
        <v>50999.9991</v>
      </c>
      <c r="AU373" s="5">
        <f>K373+AE373</f>
        <v>97495.50940000001</v>
      </c>
      <c r="AV373" s="1">
        <f>K373/AU373</f>
        <v>0.47689899346276965</v>
      </c>
      <c r="AW373" s="1">
        <f>AE373/AU373</f>
        <v>0.5231010065372302</v>
      </c>
      <c r="AY373" s="5">
        <f>V373+AQ373</f>
        <v>50999.9991</v>
      </c>
      <c r="AZ373" s="1">
        <f>V373/AY373</f>
        <v>0</v>
      </c>
      <c r="BA373" s="1">
        <f>AQ373/AY373</f>
        <v>1</v>
      </c>
    </row>
    <row r="374" spans="1:53" ht="12.75">
      <c r="A374" s="4">
        <v>1562</v>
      </c>
      <c r="B374" s="3">
        <v>12</v>
      </c>
      <c r="C374" s="3">
        <f>B374/12</f>
        <v>1</v>
      </c>
      <c r="D374" s="5">
        <f>E374/0.2447529</f>
        <v>1076.1943985137664</v>
      </c>
      <c r="E374" s="5">
        <v>263.4017</v>
      </c>
      <c r="F374" s="5">
        <v>29275.5396</v>
      </c>
      <c r="G374" s="5">
        <f>H374/0.2447529</f>
        <v>1562.9600302999474</v>
      </c>
      <c r="H374" s="5">
        <v>382.539</v>
      </c>
      <c r="I374" s="5">
        <v>41748.8409</v>
      </c>
      <c r="J374" s="5">
        <f t="shared" si="118"/>
        <v>645.9407</v>
      </c>
      <c r="K374" s="5">
        <f t="shared" si="118"/>
        <v>71024.3805</v>
      </c>
      <c r="Y374" s="5">
        <v>967.8613</v>
      </c>
      <c r="Z374" s="5">
        <v>9873.8572</v>
      </c>
      <c r="AA374" s="5">
        <f>AB374/0.2447529</f>
        <v>29494.79086866795</v>
      </c>
      <c r="AB374" s="5">
        <v>7218.9356</v>
      </c>
      <c r="AC374" s="5">
        <v>73704.5257</v>
      </c>
      <c r="AD374" s="5">
        <f t="shared" si="119"/>
        <v>8186.796899999999</v>
      </c>
      <c r="AE374" s="5">
        <f t="shared" si="119"/>
        <v>83578.3829</v>
      </c>
      <c r="AP374" s="5">
        <f t="shared" si="120"/>
        <v>8186.796899999999</v>
      </c>
      <c r="AQ374" s="5">
        <f t="shared" si="120"/>
        <v>83578.3829</v>
      </c>
      <c r="AS374" s="5">
        <f>Z374+AC374+AI374+AL374</f>
        <v>83578.3829</v>
      </c>
      <c r="AU374" s="5">
        <f>K374+AE374</f>
        <v>154602.7634</v>
      </c>
      <c r="AV374" s="1">
        <f>K374/AU374</f>
        <v>0.4593991655649798</v>
      </c>
      <c r="AW374" s="1">
        <f>AE374/AU374</f>
        <v>0.5406008344350202</v>
      </c>
      <c r="AY374" s="5">
        <f>V374+AQ374</f>
        <v>83578.3829</v>
      </c>
      <c r="AZ374" s="1">
        <f>V374/AY374</f>
        <v>0</v>
      </c>
      <c r="BA374" s="1">
        <f>AQ374/AY374</f>
        <v>1</v>
      </c>
    </row>
    <row r="375" spans="1:53" ht="12.75">
      <c r="A375" s="4">
        <v>1563</v>
      </c>
      <c r="B375" s="3">
        <v>12</v>
      </c>
      <c r="C375" s="3">
        <f>B375/12</f>
        <v>1</v>
      </c>
      <c r="D375" s="5">
        <f>E375/0.2447529</f>
        <v>1467.6430800207067</v>
      </c>
      <c r="E375" s="5">
        <v>359.2099</v>
      </c>
      <c r="F375" s="5">
        <v>39928.5347</v>
      </c>
      <c r="G375" s="5">
        <f>H375/0.2447529</f>
        <v>1382.6639030630486</v>
      </c>
      <c r="H375" s="5">
        <v>338.411</v>
      </c>
      <c r="I375" s="5">
        <v>37514.4384</v>
      </c>
      <c r="J375" s="5">
        <f t="shared" si="118"/>
        <v>697.6209</v>
      </c>
      <c r="K375" s="5">
        <f t="shared" si="118"/>
        <v>77442.9731</v>
      </c>
      <c r="Y375" s="5">
        <v>1249.2877</v>
      </c>
      <c r="Z375" s="5">
        <v>12752.4158</v>
      </c>
      <c r="AA375" s="5">
        <f>AB375/0.2447529</f>
        <v>17852.6599684825</v>
      </c>
      <c r="AB375" s="5">
        <v>4369.4903</v>
      </c>
      <c r="AC375" s="5">
        <v>44595.2371</v>
      </c>
      <c r="AD375" s="5">
        <f t="shared" si="119"/>
        <v>5618.778</v>
      </c>
      <c r="AE375" s="5">
        <f t="shared" si="119"/>
        <v>57347.6529</v>
      </c>
      <c r="AP375" s="5">
        <f t="shared" si="120"/>
        <v>5618.778</v>
      </c>
      <c r="AQ375" s="5">
        <f t="shared" si="120"/>
        <v>57347.6529</v>
      </c>
      <c r="AS375" s="5">
        <f>Z375+AC375+AI375+AL375</f>
        <v>57347.6529</v>
      </c>
      <c r="AU375" s="5">
        <f>K375+AE375</f>
        <v>134790.626</v>
      </c>
      <c r="AV375" s="1">
        <f>K375/AU375</f>
        <v>0.5745427215391077</v>
      </c>
      <c r="AW375" s="1">
        <f>AE375/AU375</f>
        <v>0.42545727846089243</v>
      </c>
      <c r="AY375" s="5">
        <f>V375+AQ375</f>
        <v>57347.6529</v>
      </c>
      <c r="AZ375" s="1">
        <f>V375/AY375</f>
        <v>0</v>
      </c>
      <c r="BA375" s="1">
        <f>AQ375/AY375</f>
        <v>1</v>
      </c>
    </row>
    <row r="376" spans="1:53" ht="12.75">
      <c r="A376" s="4">
        <v>1564</v>
      </c>
      <c r="B376" s="3">
        <v>12</v>
      </c>
      <c r="C376" s="3">
        <f>B376/12</f>
        <v>1</v>
      </c>
      <c r="D376" s="5">
        <f>E376/0.2447529</f>
        <v>1471.6638699684459</v>
      </c>
      <c r="E376" s="5">
        <v>360.194</v>
      </c>
      <c r="F376" s="5">
        <v>40037.948</v>
      </c>
      <c r="G376" s="5">
        <f>H376/0.2447529</f>
        <v>1386.4518050654353</v>
      </c>
      <c r="H376" s="5">
        <v>339.3381</v>
      </c>
      <c r="I376" s="5">
        <v>37617.2177</v>
      </c>
      <c r="J376" s="5">
        <f t="shared" si="118"/>
        <v>699.5321</v>
      </c>
      <c r="K376" s="5">
        <f t="shared" si="118"/>
        <v>77655.1657</v>
      </c>
      <c r="Y376" s="5">
        <v>1252.7104</v>
      </c>
      <c r="Z376" s="5">
        <v>12787.3539</v>
      </c>
      <c r="AA376" s="5">
        <f>AB376/0.2447529</f>
        <v>17901.57133991058</v>
      </c>
      <c r="AB376" s="5">
        <v>4381.4615</v>
      </c>
      <c r="AC376" s="5">
        <v>44717.4158</v>
      </c>
      <c r="AD376" s="5">
        <f t="shared" si="119"/>
        <v>5634.1719</v>
      </c>
      <c r="AE376" s="5">
        <f t="shared" si="119"/>
        <v>57504.769700000004</v>
      </c>
      <c r="AP376" s="5">
        <f t="shared" si="120"/>
        <v>5634.1719</v>
      </c>
      <c r="AQ376" s="5">
        <f t="shared" si="120"/>
        <v>57504.769700000004</v>
      </c>
      <c r="AS376" s="5">
        <f>Z376+AC376+AI376+AL376</f>
        <v>57504.769700000004</v>
      </c>
      <c r="AU376" s="5">
        <f>K376+AE376</f>
        <v>135159.93540000002</v>
      </c>
      <c r="AV376" s="1">
        <f>K376/AU376</f>
        <v>0.5745427849619998</v>
      </c>
      <c r="AW376" s="1">
        <f>AE376/AU376</f>
        <v>0.42545721503800005</v>
      </c>
      <c r="AY376" s="5">
        <f>V376+AQ376</f>
        <v>57504.769700000004</v>
      </c>
      <c r="AZ376" s="1">
        <f>V376/AY376</f>
        <v>0</v>
      </c>
      <c r="BA376" s="1">
        <f>AQ376/AY376</f>
        <v>1</v>
      </c>
    </row>
    <row r="377" spans="1:53" ht="12.75">
      <c r="A377" s="4">
        <v>1565</v>
      </c>
      <c r="B377" s="3">
        <v>12</v>
      </c>
      <c r="C377" s="3">
        <f>B377/12</f>
        <v>1</v>
      </c>
      <c r="D377" s="5">
        <f>E377/0.2447529</f>
        <v>1411.4794962592885</v>
      </c>
      <c r="E377" s="5">
        <v>345.4637</v>
      </c>
      <c r="F377" s="5">
        <v>38400.9063</v>
      </c>
      <c r="G377" s="5">
        <f>H377/0.2447529</f>
        <v>376.92668810052913</v>
      </c>
      <c r="H377" s="5">
        <v>92.2539</v>
      </c>
      <c r="I377" s="5">
        <v>10198.2437</v>
      </c>
      <c r="J377" s="5">
        <f t="shared" si="118"/>
        <v>437.7176</v>
      </c>
      <c r="K377" s="5">
        <f t="shared" si="118"/>
        <v>48599.15</v>
      </c>
      <c r="Y377" s="5">
        <v>4015.2119</v>
      </c>
      <c r="Z377" s="5">
        <v>40916.6919</v>
      </c>
      <c r="AA377" s="5">
        <f>AB377/0.2447529</f>
        <v>54899.93009275886</v>
      </c>
      <c r="AB377" s="5">
        <v>13436.9171</v>
      </c>
      <c r="AC377" s="5">
        <v>137049.2111</v>
      </c>
      <c r="AD377" s="5">
        <f t="shared" si="119"/>
        <v>17452.129</v>
      </c>
      <c r="AE377" s="5">
        <f t="shared" si="119"/>
        <v>177965.903</v>
      </c>
      <c r="AP377" s="5">
        <f t="shared" si="120"/>
        <v>17452.129</v>
      </c>
      <c r="AQ377" s="5">
        <f t="shared" si="120"/>
        <v>177965.903</v>
      </c>
      <c r="AS377" s="5">
        <f>Z377+AC377+AI377+AL377</f>
        <v>177965.903</v>
      </c>
      <c r="AU377" s="5">
        <f>K377+AE377</f>
        <v>226565.05299999999</v>
      </c>
      <c r="AV377" s="1">
        <f>K377/AU377</f>
        <v>0.214504175981633</v>
      </c>
      <c r="AW377" s="1">
        <f>AE377/AU377</f>
        <v>0.785495824018367</v>
      </c>
      <c r="AY377" s="5">
        <f>V377+AQ377</f>
        <v>177965.903</v>
      </c>
      <c r="AZ377" s="1">
        <f>V377/AY377</f>
        <v>0</v>
      </c>
      <c r="BA377" s="1">
        <f>AQ377/AY377</f>
        <v>1</v>
      </c>
    </row>
    <row r="378" ht="12.75">
      <c r="B378" s="3"/>
    </row>
    <row r="379" spans="1:53" ht="12.75">
      <c r="A379" s="4" t="s">
        <v>51</v>
      </c>
      <c r="B379" s="8">
        <f>SUM(B373:B378)</f>
        <v>60</v>
      </c>
      <c r="C379" s="3">
        <f>B379/12</f>
        <v>5</v>
      </c>
      <c r="D379" s="5">
        <f>E379/0.2447529</f>
        <v>1116.7620077228912</v>
      </c>
      <c r="E379" s="5">
        <f>SUM(E373:E378)/C379</f>
        <v>273.33074</v>
      </c>
      <c r="F379" s="5">
        <f>SUM(F373:F378)/C379</f>
        <v>30379.70858</v>
      </c>
      <c r="G379" s="5">
        <f>H379/0.2447529</f>
        <v>1255.045231333316</v>
      </c>
      <c r="H379" s="5">
        <f>SUM(H373:H378)/C379</f>
        <v>307.17596</v>
      </c>
      <c r="I379" s="5">
        <f>SUM(I373:I378)/C379</f>
        <v>33863.72734</v>
      </c>
      <c r="J379" s="5">
        <f>SUM(J373:J378)/C379</f>
        <v>580.5067</v>
      </c>
      <c r="K379" s="5">
        <f>SUM(K373:K378)/C379</f>
        <v>64243.43592</v>
      </c>
      <c r="Y379" s="5">
        <f>SUM(Y373:Y378)/C379</f>
        <v>1558.39362</v>
      </c>
      <c r="Z379" s="5">
        <f>SUM(Z373:Z378)/C379</f>
        <v>15888.7049</v>
      </c>
      <c r="AA379" s="5">
        <f>AB379/0.2447529</f>
        <v>27862.161551507666</v>
      </c>
      <c r="AB379" s="5">
        <f>SUM(AB373:AB378)/C379</f>
        <v>6819.344840000001</v>
      </c>
      <c r="AC379" s="5">
        <f>SUM(AC373:AC378)/C379</f>
        <v>69590.63662</v>
      </c>
      <c r="AD379" s="5">
        <f>Y379+AB379</f>
        <v>8377.73846</v>
      </c>
      <c r="AE379" s="5">
        <f>SUM(AE373:AE378)/C379</f>
        <v>85479.34151999999</v>
      </c>
      <c r="AP379" s="5">
        <f>Y379+AB379+AH379+AK379</f>
        <v>8377.73846</v>
      </c>
      <c r="AQ379" s="5">
        <f>Z379+AC379+AI379+AL379</f>
        <v>85479.34152</v>
      </c>
      <c r="AS379" s="5">
        <f>Z379+AC379+AI379+AL379</f>
        <v>85479.34152</v>
      </c>
      <c r="AU379" s="5">
        <f>SUM(AU373:AU378)/C379</f>
        <v>149722.77744</v>
      </c>
      <c r="AV379" s="1">
        <f>K379/AU379</f>
        <v>0.4290825819454555</v>
      </c>
      <c r="AW379" s="1">
        <f>AE379/AU379</f>
        <v>0.5709174180545443</v>
      </c>
      <c r="AY379" s="5">
        <f>V379+AQ379</f>
        <v>85479.34152</v>
      </c>
      <c r="AZ379" s="1">
        <f>V379/AY379</f>
        <v>0</v>
      </c>
      <c r="BA379" s="1">
        <f>AQ379/AY379</f>
        <v>1</v>
      </c>
    </row>
    <row r="380" ht="12.75">
      <c r="B380" s="3"/>
    </row>
    <row r="381" spans="1:53" ht="12.75">
      <c r="A381" s="4">
        <v>1566</v>
      </c>
      <c r="B381" s="3">
        <v>12</v>
      </c>
      <c r="C381" s="3">
        <f>B381/12</f>
        <v>1</v>
      </c>
      <c r="D381" s="5">
        <f>E381/0.2447529</f>
        <v>1381.157485774428</v>
      </c>
      <c r="E381" s="5">
        <v>338.0423</v>
      </c>
      <c r="F381" s="5">
        <v>37576.1129</v>
      </c>
      <c r="G381" s="5">
        <f>H381/0.2447529</f>
        <v>54.796899240009004</v>
      </c>
      <c r="H381" s="5">
        <v>13.4117</v>
      </c>
      <c r="I381" s="5">
        <v>1447.4488</v>
      </c>
      <c r="J381" s="5">
        <f aca="true" t="shared" si="121" ref="J381:K385">E381+H381</f>
        <v>351.454</v>
      </c>
      <c r="K381" s="5">
        <f t="shared" si="121"/>
        <v>39023.5617</v>
      </c>
      <c r="Y381" s="5">
        <v>5219.0242</v>
      </c>
      <c r="Z381" s="5">
        <v>53174.496</v>
      </c>
      <c r="AA381" s="5">
        <f>AB381/0.2447529</f>
        <v>69621.08559285713</v>
      </c>
      <c r="AB381" s="5">
        <v>17039.9626</v>
      </c>
      <c r="AC381" s="5">
        <v>173788.6262</v>
      </c>
      <c r="AD381" s="5">
        <f aca="true" t="shared" si="122" ref="AD381:AE385">Y381+AB381</f>
        <v>22258.9868</v>
      </c>
      <c r="AE381" s="5">
        <f t="shared" si="122"/>
        <v>226963.12219999998</v>
      </c>
      <c r="AP381" s="5">
        <f aca="true" t="shared" si="123" ref="AP381:AQ385">Y381+AB381+AH381+AK381</f>
        <v>22258.9868</v>
      </c>
      <c r="AQ381" s="5">
        <f t="shared" si="123"/>
        <v>226963.12219999998</v>
      </c>
      <c r="AS381" s="5">
        <f>Z381+AC381+AI381+AL381</f>
        <v>226963.12219999998</v>
      </c>
      <c r="AU381" s="5">
        <f>K381+AE381</f>
        <v>265986.6839</v>
      </c>
      <c r="AV381" s="1">
        <f>K381/AU381</f>
        <v>0.14671246367608104</v>
      </c>
      <c r="AW381" s="1">
        <f>AE381/AU381</f>
        <v>0.8532875363239188</v>
      </c>
      <c r="AY381" s="5">
        <f>V381+AQ381</f>
        <v>226963.12219999998</v>
      </c>
      <c r="AZ381" s="1">
        <f>V381/AY381</f>
        <v>0</v>
      </c>
      <c r="BA381" s="1">
        <f>AQ381/AY381</f>
        <v>1</v>
      </c>
    </row>
    <row r="382" spans="1:53" ht="12.75">
      <c r="A382" s="4">
        <v>1567</v>
      </c>
      <c r="B382" s="3">
        <v>12</v>
      </c>
      <c r="C382" s="3">
        <f>B382/12</f>
        <v>1</v>
      </c>
      <c r="D382" s="5">
        <f>E382/0.2447529</f>
        <v>1381.157485774428</v>
      </c>
      <c r="E382" s="5">
        <v>338.0423</v>
      </c>
      <c r="F382" s="5">
        <v>37576.1129</v>
      </c>
      <c r="G382" s="5">
        <f>H382/0.2447529</f>
        <v>422.92614306102195</v>
      </c>
      <c r="H382" s="5">
        <v>103.5124</v>
      </c>
      <c r="I382" s="5">
        <v>11521.9612</v>
      </c>
      <c r="J382" s="5">
        <f t="shared" si="121"/>
        <v>441.5547</v>
      </c>
      <c r="K382" s="5">
        <f t="shared" si="121"/>
        <v>49098.0741</v>
      </c>
      <c r="Y382" s="5">
        <v>5219.0242</v>
      </c>
      <c r="Z382" s="5">
        <v>53174.496</v>
      </c>
      <c r="AA382" s="5">
        <f>AB382/0.2447529</f>
        <v>75720.2778802621</v>
      </c>
      <c r="AB382" s="5">
        <v>18532.7576</v>
      </c>
      <c r="AC382" s="5">
        <v>188744.1478</v>
      </c>
      <c r="AD382" s="5">
        <f t="shared" si="122"/>
        <v>23751.7818</v>
      </c>
      <c r="AE382" s="5">
        <f t="shared" si="122"/>
        <v>241918.64380000002</v>
      </c>
      <c r="AP382" s="5">
        <f t="shared" si="123"/>
        <v>23751.7818</v>
      </c>
      <c r="AQ382" s="5">
        <f t="shared" si="123"/>
        <v>241918.64380000002</v>
      </c>
      <c r="AS382" s="5">
        <f>Z382+AC382+AI382+AL382</f>
        <v>241918.64380000002</v>
      </c>
      <c r="AU382" s="5">
        <f>K382+AE382</f>
        <v>291016.71790000005</v>
      </c>
      <c r="AV382" s="1">
        <f>K382/AU382</f>
        <v>0.16871221163614117</v>
      </c>
      <c r="AW382" s="1">
        <f>AE382/AU382</f>
        <v>0.8312877883638587</v>
      </c>
      <c r="AY382" s="5">
        <f>V382+AQ382</f>
        <v>241918.64380000002</v>
      </c>
      <c r="AZ382" s="1">
        <f>V382/AY382</f>
        <v>0</v>
      </c>
      <c r="BA382" s="1">
        <f>AQ382/AY382</f>
        <v>1</v>
      </c>
    </row>
    <row r="383" spans="1:53" ht="12.75">
      <c r="A383" s="4">
        <v>1568</v>
      </c>
      <c r="B383" s="3">
        <v>12</v>
      </c>
      <c r="C383" s="3">
        <f>B383/12</f>
        <v>1</v>
      </c>
      <c r="D383" s="5">
        <f>E383/0.2447529</f>
        <v>488.3161752118157</v>
      </c>
      <c r="E383" s="5">
        <v>119.5168</v>
      </c>
      <c r="F383" s="5">
        <v>13274.2655</v>
      </c>
      <c r="G383" s="5">
        <f>H383/0.2447529</f>
        <v>699.8768962492375</v>
      </c>
      <c r="H383" s="5">
        <v>171.2969</v>
      </c>
      <c r="I383" s="5">
        <v>19100.8065</v>
      </c>
      <c r="J383" s="5">
        <f t="shared" si="121"/>
        <v>290.8137</v>
      </c>
      <c r="K383" s="5">
        <f t="shared" si="121"/>
        <v>32375.072</v>
      </c>
      <c r="Y383" s="5">
        <v>2860.7976</v>
      </c>
      <c r="Z383" s="5">
        <v>29236.8261</v>
      </c>
      <c r="AA383" s="5">
        <f>AB383/0.2447529</f>
        <v>80826.73831443877</v>
      </c>
      <c r="AB383" s="5">
        <v>19782.5786</v>
      </c>
      <c r="AC383" s="5">
        <v>201288.6142</v>
      </c>
      <c r="AD383" s="5">
        <f t="shared" si="122"/>
        <v>22643.3762</v>
      </c>
      <c r="AE383" s="5">
        <f t="shared" si="122"/>
        <v>230525.44030000002</v>
      </c>
      <c r="AP383" s="5">
        <f t="shared" si="123"/>
        <v>22643.3762</v>
      </c>
      <c r="AQ383" s="5">
        <f t="shared" si="123"/>
        <v>230525.44030000002</v>
      </c>
      <c r="AS383" s="5">
        <f>Z383+AC383+AI383+AL383</f>
        <v>230525.44030000002</v>
      </c>
      <c r="AU383" s="5">
        <f>K383+AE383</f>
        <v>262900.5123</v>
      </c>
      <c r="AV383" s="1">
        <f>K383/AU383</f>
        <v>0.12314571666964379</v>
      </c>
      <c r="AW383" s="1">
        <f>AE383/AU383</f>
        <v>0.8768542833303563</v>
      </c>
      <c r="AY383" s="5">
        <f>V383+AQ383</f>
        <v>230525.44030000002</v>
      </c>
      <c r="AZ383" s="1">
        <f>V383/AY383</f>
        <v>0</v>
      </c>
      <c r="BA383" s="1">
        <f>AQ383/AY383</f>
        <v>1</v>
      </c>
    </row>
    <row r="384" spans="1:53" ht="12.75">
      <c r="A384" s="4">
        <v>1569</v>
      </c>
      <c r="B384" s="3">
        <v>12</v>
      </c>
      <c r="C384" s="3">
        <f>B384/12</f>
        <v>1</v>
      </c>
      <c r="D384" s="5">
        <f>E384/0.2447529</f>
        <v>74.77623349917407</v>
      </c>
      <c r="E384" s="5">
        <v>18.3017</v>
      </c>
      <c r="F384" s="5">
        <v>2017.7503</v>
      </c>
      <c r="G384" s="5">
        <f>H384/0.2447529</f>
        <v>469.18912911757127</v>
      </c>
      <c r="H384" s="5">
        <v>114.8354</v>
      </c>
      <c r="I384" s="5">
        <v>12505.8161</v>
      </c>
      <c r="J384" s="5">
        <f t="shared" si="121"/>
        <v>133.1371</v>
      </c>
      <c r="K384" s="5">
        <f t="shared" si="121"/>
        <v>14523.5664</v>
      </c>
      <c r="Y384" s="5">
        <v>1820.6818</v>
      </c>
      <c r="Z384" s="5">
        <v>18685.4772</v>
      </c>
      <c r="AA384" s="5">
        <f>AB384/0.2447529</f>
        <v>45501.31581689124</v>
      </c>
      <c r="AB384" s="5">
        <v>11136.579</v>
      </c>
      <c r="AC384" s="5">
        <v>117558.5529</v>
      </c>
      <c r="AD384" s="5">
        <f t="shared" si="122"/>
        <v>12957.2608</v>
      </c>
      <c r="AE384" s="5">
        <f t="shared" si="122"/>
        <v>136244.0301</v>
      </c>
      <c r="AP384" s="5">
        <f t="shared" si="123"/>
        <v>12957.2608</v>
      </c>
      <c r="AQ384" s="5">
        <f t="shared" si="123"/>
        <v>136244.0301</v>
      </c>
      <c r="AS384" s="5">
        <f>Z384+AC384+AI384+AL384</f>
        <v>136244.0301</v>
      </c>
      <c r="AU384" s="5">
        <f>K384+AE384</f>
        <v>150767.5965</v>
      </c>
      <c r="AV384" s="1">
        <f>K384/AU384</f>
        <v>0.09633082132472676</v>
      </c>
      <c r="AW384" s="1">
        <f>AE384/AU384</f>
        <v>0.9036691786752732</v>
      </c>
      <c r="AY384" s="5">
        <f>V384+AQ384</f>
        <v>136244.0301</v>
      </c>
      <c r="AZ384" s="1">
        <f>V384/AY384</f>
        <v>0</v>
      </c>
      <c r="BA384" s="1">
        <f>AQ384/AY384</f>
        <v>1</v>
      </c>
    </row>
    <row r="385" spans="1:53" ht="12.75">
      <c r="A385" s="4">
        <v>1570</v>
      </c>
      <c r="B385" s="3">
        <v>12</v>
      </c>
      <c r="C385" s="3">
        <f>B385/12</f>
        <v>1</v>
      </c>
      <c r="D385" s="5">
        <f>E385/0.2447529</f>
        <v>74.77623349917407</v>
      </c>
      <c r="E385" s="5">
        <v>18.3017</v>
      </c>
      <c r="F385" s="5">
        <v>2017.7503</v>
      </c>
      <c r="G385" s="5">
        <f>H385/0.2447529</f>
        <v>404.616247652224</v>
      </c>
      <c r="H385" s="5">
        <v>99.031</v>
      </c>
      <c r="I385" s="5">
        <v>10493.9822</v>
      </c>
      <c r="J385" s="5">
        <f t="shared" si="121"/>
        <v>117.3327</v>
      </c>
      <c r="K385" s="5">
        <f t="shared" si="121"/>
        <v>12511.7325</v>
      </c>
      <c r="Y385" s="5">
        <v>1820.6818</v>
      </c>
      <c r="Z385" s="5">
        <v>18685.4772</v>
      </c>
      <c r="AA385" s="5">
        <f>AB385/0.2447529</f>
        <v>30800.066924641138</v>
      </c>
      <c r="AB385" s="5">
        <v>7538.4057</v>
      </c>
      <c r="AC385" s="5">
        <v>84486.673</v>
      </c>
      <c r="AD385" s="5">
        <f t="shared" si="122"/>
        <v>9359.0875</v>
      </c>
      <c r="AE385" s="5">
        <f t="shared" si="122"/>
        <v>103172.1502</v>
      </c>
      <c r="AP385" s="5">
        <f t="shared" si="123"/>
        <v>9359.0875</v>
      </c>
      <c r="AQ385" s="5">
        <f t="shared" si="123"/>
        <v>103172.1502</v>
      </c>
      <c r="AS385" s="5">
        <f>Z385+AC385+AI385+AL385</f>
        <v>103172.1502</v>
      </c>
      <c r="AU385" s="5">
        <f>K385+AE385</f>
        <v>115683.8827</v>
      </c>
      <c r="AV385" s="1">
        <f>K385/AU385</f>
        <v>0.10815450007367361</v>
      </c>
      <c r="AW385" s="1">
        <f>AE385/AU385</f>
        <v>0.8918454999263264</v>
      </c>
      <c r="AY385" s="5">
        <f>V385+AQ385</f>
        <v>103172.1502</v>
      </c>
      <c r="AZ385" s="1">
        <f>V385/AY385</f>
        <v>0</v>
      </c>
      <c r="BA385" s="1">
        <f>AQ385/AY385</f>
        <v>1</v>
      </c>
    </row>
    <row r="386" ht="12.75">
      <c r="B386" s="3"/>
    </row>
    <row r="387" spans="1:53" ht="12.75">
      <c r="A387" s="4" t="s">
        <v>52</v>
      </c>
      <c r="B387" s="8">
        <f>SUM(B381:B386)</f>
        <v>60</v>
      </c>
      <c r="C387" s="3">
        <f>B387/12</f>
        <v>5</v>
      </c>
      <c r="D387" s="5">
        <f>E387/0.2447529</f>
        <v>680.036722751804</v>
      </c>
      <c r="E387" s="5">
        <f>SUM(E381:E386)/C387</f>
        <v>166.44096</v>
      </c>
      <c r="F387" s="5">
        <f>SUM(F381:F386)/C387</f>
        <v>18492.39838</v>
      </c>
      <c r="G387" s="5">
        <f>H387/0.2447529</f>
        <v>410.2810630640127</v>
      </c>
      <c r="H387" s="5">
        <f>SUM(H381:H386)/C387</f>
        <v>100.41748</v>
      </c>
      <c r="I387" s="5">
        <f>SUM(I381:I386)/C387</f>
        <v>11014.00296</v>
      </c>
      <c r="J387" s="5">
        <f>SUM(J381:J386)/C387</f>
        <v>266.85844</v>
      </c>
      <c r="K387" s="5">
        <f>SUM(K381:K386)/C387</f>
        <v>29506.40134</v>
      </c>
      <c r="Y387" s="5">
        <f>SUM(Y381:Y386)/C387</f>
        <v>3388.0419199999997</v>
      </c>
      <c r="Z387" s="5">
        <f>SUM(Z381:Z386)/C387</f>
        <v>34591.3545</v>
      </c>
      <c r="AA387" s="5">
        <f>AB387/0.2447529</f>
        <v>60493.896905818074</v>
      </c>
      <c r="AB387" s="5">
        <f>SUM(AB381:AB386)/C387</f>
        <v>14806.056700000001</v>
      </c>
      <c r="AC387" s="5">
        <f>SUM(AC381:AC386)/C387</f>
        <v>153173.32281999997</v>
      </c>
      <c r="AD387" s="5">
        <f>Y387+AB387</f>
        <v>18194.09862</v>
      </c>
      <c r="AE387" s="5">
        <f>SUM(AE381:AE386)/C387</f>
        <v>187764.67732</v>
      </c>
      <c r="AP387" s="5">
        <f>Y387+AB387+AH387+AK387</f>
        <v>18194.09862</v>
      </c>
      <c r="AQ387" s="5">
        <f>Z387+AC387+AI387+AL387</f>
        <v>187764.67731999996</v>
      </c>
      <c r="AS387" s="5">
        <f>Z387+AC387+AI387+AL387</f>
        <v>187764.67731999996</v>
      </c>
      <c r="AU387" s="5">
        <f>SUM(AU381:AU386)/C387</f>
        <v>217271.07866000003</v>
      </c>
      <c r="AV387" s="1">
        <f>K387/AU387</f>
        <v>0.1358045512636937</v>
      </c>
      <c r="AW387" s="1">
        <f>AE387/AU387</f>
        <v>0.8641954487363062</v>
      </c>
      <c r="AY387" s="5">
        <f>V387+AQ387</f>
        <v>187764.67731999996</v>
      </c>
      <c r="AZ387" s="1">
        <f>V387/AY387</f>
        <v>0</v>
      </c>
      <c r="BA387" s="1">
        <f>AQ387/AY387</f>
        <v>1</v>
      </c>
    </row>
    <row r="388" ht="12.75">
      <c r="B388" s="3"/>
    </row>
    <row r="389" spans="1:53" ht="12.75">
      <c r="A389" s="4">
        <v>1571</v>
      </c>
      <c r="B389" s="3">
        <v>12</v>
      </c>
      <c r="C389" s="3">
        <f>B389/12</f>
        <v>1</v>
      </c>
      <c r="D389" s="5">
        <f>E389/0.2447529</f>
        <v>26.22277407131846</v>
      </c>
      <c r="E389" s="5">
        <v>6.4181</v>
      </c>
      <c r="F389" s="5">
        <v>707.5946</v>
      </c>
      <c r="G389" s="5">
        <f>H389/0.2447529</f>
        <v>404.616247652224</v>
      </c>
      <c r="H389" s="5">
        <v>99.031</v>
      </c>
      <c r="I389" s="5">
        <v>10493.9822</v>
      </c>
      <c r="J389" s="5">
        <f aca="true" t="shared" si="124" ref="J389:K393">E389+H389</f>
        <v>105.4491</v>
      </c>
      <c r="K389" s="5">
        <f t="shared" si="124"/>
        <v>11201.5768</v>
      </c>
      <c r="Y389" s="5">
        <v>638.4857</v>
      </c>
      <c r="Z389" s="5">
        <v>6552.7153</v>
      </c>
      <c r="AA389" s="5">
        <f>AB389/0.2447529</f>
        <v>30800.066924641138</v>
      </c>
      <c r="AB389" s="5">
        <v>7538.4057</v>
      </c>
      <c r="AC389" s="5">
        <v>84486.673</v>
      </c>
      <c r="AD389" s="5">
        <f aca="true" t="shared" si="125" ref="AD389:AE393">Y389+AB389</f>
        <v>8176.8914</v>
      </c>
      <c r="AE389" s="5">
        <f t="shared" si="125"/>
        <v>91039.38829999999</v>
      </c>
      <c r="AP389" s="5">
        <f aca="true" t="shared" si="126" ref="AP389:AQ393">Y389+AB389+AH389+AK389</f>
        <v>8176.8914</v>
      </c>
      <c r="AQ389" s="5">
        <f t="shared" si="126"/>
        <v>91039.38829999999</v>
      </c>
      <c r="AS389" s="5">
        <f>Z389+AC389+AI389+AL389</f>
        <v>91039.38829999999</v>
      </c>
      <c r="AU389" s="5">
        <f>K389+AE389</f>
        <v>102240.96509999999</v>
      </c>
      <c r="AV389" s="1">
        <f>K389/AU389</f>
        <v>0.10956055421663857</v>
      </c>
      <c r="AW389" s="1">
        <f>AE389/AU389</f>
        <v>0.8904394457833614</v>
      </c>
      <c r="AY389" s="5">
        <f>V389+AQ389</f>
        <v>91039.38829999999</v>
      </c>
      <c r="AZ389" s="1">
        <f>V389/AY389</f>
        <v>0</v>
      </c>
      <c r="BA389" s="1">
        <f>AQ389/AY389</f>
        <v>1</v>
      </c>
    </row>
    <row r="390" spans="1:53" ht="12.75">
      <c r="A390" s="4">
        <v>1572</v>
      </c>
      <c r="B390" s="3">
        <v>12</v>
      </c>
      <c r="C390" s="3">
        <f>B390/12</f>
        <v>1</v>
      </c>
      <c r="D390" s="5">
        <f>E390/0.2447529</f>
        <v>0</v>
      </c>
      <c r="E390" s="5">
        <v>0</v>
      </c>
      <c r="G390" s="5">
        <f>H390/0.2447529</f>
        <v>384.6749108999322</v>
      </c>
      <c r="H390" s="5">
        <v>94.1503</v>
      </c>
      <c r="I390" s="5">
        <v>10275.6935</v>
      </c>
      <c r="J390" s="5">
        <f t="shared" si="124"/>
        <v>94.1503</v>
      </c>
      <c r="K390" s="5">
        <f t="shared" si="124"/>
        <v>10275.6935</v>
      </c>
      <c r="Y390" s="5">
        <v>0</v>
      </c>
      <c r="Z390" s="5">
        <v>0</v>
      </c>
      <c r="AA390" s="5">
        <f>AB390/0.2447529</f>
        <v>68250.43870777424</v>
      </c>
      <c r="AB390" s="5">
        <v>16704.4928</v>
      </c>
      <c r="AC390" s="5">
        <v>176618.7187</v>
      </c>
      <c r="AD390" s="5">
        <f t="shared" si="125"/>
        <v>16704.4928</v>
      </c>
      <c r="AE390" s="5">
        <f t="shared" si="125"/>
        <v>176618.7187</v>
      </c>
      <c r="AP390" s="5">
        <f t="shared" si="126"/>
        <v>16704.4928</v>
      </c>
      <c r="AQ390" s="5">
        <f t="shared" si="126"/>
        <v>176618.7187</v>
      </c>
      <c r="AS390" s="5">
        <f>Z390+AC390+AI390+AL390</f>
        <v>176618.7187</v>
      </c>
      <c r="AU390" s="5">
        <f>K390+AE390</f>
        <v>186894.4122</v>
      </c>
      <c r="AV390" s="1">
        <f>K390/AU390</f>
        <v>0.0549812772840086</v>
      </c>
      <c r="AW390" s="1">
        <f>AE390/AU390</f>
        <v>0.9450187227159914</v>
      </c>
      <c r="AY390" s="5">
        <f>V390+AQ390</f>
        <v>176618.7187</v>
      </c>
      <c r="AZ390" s="1">
        <f>V390/AY390</f>
        <v>0</v>
      </c>
      <c r="BA390" s="1">
        <f>AQ390/AY390</f>
        <v>1</v>
      </c>
    </row>
    <row r="391" spans="1:53" ht="12.75">
      <c r="A391" s="4">
        <v>1573</v>
      </c>
      <c r="B391" s="3">
        <v>12</v>
      </c>
      <c r="C391" s="3">
        <f>B391/12</f>
        <v>1</v>
      </c>
      <c r="D391" s="5">
        <f>E391/0.2447529</f>
        <v>0</v>
      </c>
      <c r="E391" s="5">
        <v>0</v>
      </c>
      <c r="G391" s="5">
        <f>H391/0.2447529</f>
        <v>414.28559171311144</v>
      </c>
      <c r="H391" s="5">
        <v>101.3976</v>
      </c>
      <c r="I391" s="5">
        <v>11501.4186</v>
      </c>
      <c r="J391" s="5">
        <f t="shared" si="124"/>
        <v>101.3976</v>
      </c>
      <c r="K391" s="5">
        <f t="shared" si="124"/>
        <v>11501.4186</v>
      </c>
      <c r="Y391" s="5">
        <v>0</v>
      </c>
      <c r="Z391" s="5">
        <v>0</v>
      </c>
      <c r="AA391" s="5">
        <f>AB391/0.2447529</f>
        <v>64204.369386430146</v>
      </c>
      <c r="AB391" s="5">
        <v>15714.2056</v>
      </c>
      <c r="AC391" s="5">
        <v>160437.0501</v>
      </c>
      <c r="AD391" s="5">
        <f t="shared" si="125"/>
        <v>15714.2056</v>
      </c>
      <c r="AE391" s="5">
        <f t="shared" si="125"/>
        <v>160437.0501</v>
      </c>
      <c r="AP391" s="5">
        <f t="shared" si="126"/>
        <v>15714.2056</v>
      </c>
      <c r="AQ391" s="5">
        <f t="shared" si="126"/>
        <v>160437.0501</v>
      </c>
      <c r="AS391" s="5">
        <f>Z391+AC391+AI391+AL391</f>
        <v>160437.0501</v>
      </c>
      <c r="AU391" s="5">
        <f>K391+AE391</f>
        <v>171938.4687</v>
      </c>
      <c r="AV391" s="1">
        <f>K391/AU391</f>
        <v>0.0668926429725729</v>
      </c>
      <c r="AW391" s="1">
        <f>AE391/AU391</f>
        <v>0.9331073570274271</v>
      </c>
      <c r="AY391" s="5">
        <f>V391+AQ391</f>
        <v>160437.0501</v>
      </c>
      <c r="AZ391" s="1">
        <f>V391/AY391</f>
        <v>0</v>
      </c>
      <c r="BA391" s="1">
        <f>AQ391/AY391</f>
        <v>1</v>
      </c>
    </row>
    <row r="392" spans="1:53" ht="12.75">
      <c r="A392" s="4">
        <v>1574</v>
      </c>
      <c r="B392" s="3">
        <v>12</v>
      </c>
      <c r="C392" s="3">
        <f>B392/12</f>
        <v>1</v>
      </c>
      <c r="D392" s="5">
        <f>E392/0.2447529</f>
        <v>48.06235186590231</v>
      </c>
      <c r="E392" s="5">
        <v>11.7634</v>
      </c>
      <c r="F392" s="5">
        <v>1493.952</v>
      </c>
      <c r="G392" s="5">
        <f>H392/0.2447529</f>
        <v>205.05170725249832</v>
      </c>
      <c r="H392" s="5">
        <v>50.187</v>
      </c>
      <c r="I392" s="5">
        <v>5680.5154</v>
      </c>
      <c r="J392" s="5">
        <f t="shared" si="124"/>
        <v>61.9504</v>
      </c>
      <c r="K392" s="5">
        <f t="shared" si="124"/>
        <v>7174.4674</v>
      </c>
      <c r="Y392" s="5">
        <v>1555.8296</v>
      </c>
      <c r="Z392" s="5">
        <v>16910.1406</v>
      </c>
      <c r="AA392" s="5">
        <f>AB392/0.2447529</f>
        <v>52083.019241038615</v>
      </c>
      <c r="AB392" s="5">
        <v>12747.47</v>
      </c>
      <c r="AC392" s="5">
        <v>130314.1405</v>
      </c>
      <c r="AD392" s="5">
        <f t="shared" si="125"/>
        <v>14303.299599999998</v>
      </c>
      <c r="AE392" s="5">
        <f t="shared" si="125"/>
        <v>147224.2811</v>
      </c>
      <c r="AP392" s="5">
        <f t="shared" si="126"/>
        <v>14303.299599999998</v>
      </c>
      <c r="AQ392" s="5">
        <f t="shared" si="126"/>
        <v>147224.2811</v>
      </c>
      <c r="AS392" s="5">
        <f>Z392+AC392+AI392+AL392</f>
        <v>147224.2811</v>
      </c>
      <c r="AU392" s="5">
        <f>K392+AE392</f>
        <v>154398.7485</v>
      </c>
      <c r="AV392" s="1">
        <f>K392/AU392</f>
        <v>0.04646713441462902</v>
      </c>
      <c r="AW392" s="1">
        <f>AE392/AU392</f>
        <v>0.953532865585371</v>
      </c>
      <c r="AY392" s="5">
        <f>V392+AQ392</f>
        <v>147224.2811</v>
      </c>
      <c r="AZ392" s="1">
        <f>V392/AY392</f>
        <v>0</v>
      </c>
      <c r="BA392" s="1">
        <f>AQ392/AY392</f>
        <v>1</v>
      </c>
    </row>
    <row r="393" spans="1:53" ht="12.75">
      <c r="A393" s="4">
        <v>1575</v>
      </c>
      <c r="B393" s="3">
        <v>12</v>
      </c>
      <c r="C393" s="3">
        <f>B393/12</f>
        <v>1</v>
      </c>
      <c r="D393" s="5">
        <f>E393/0.2447529</f>
        <v>73.70903470398105</v>
      </c>
      <c r="E393" s="5">
        <v>18.0405</v>
      </c>
      <c r="F393" s="5">
        <v>2291.1448</v>
      </c>
      <c r="G393" s="5">
        <f>H393/0.2447529</f>
        <v>17.038408942243382</v>
      </c>
      <c r="H393" s="5">
        <v>4.1702</v>
      </c>
      <c r="I393" s="5">
        <v>492.9205</v>
      </c>
      <c r="J393" s="5">
        <f t="shared" si="124"/>
        <v>22.210700000000003</v>
      </c>
      <c r="K393" s="5">
        <f t="shared" si="124"/>
        <v>2784.0653</v>
      </c>
      <c r="Y393" s="5">
        <v>2386.0412</v>
      </c>
      <c r="Z393" s="5">
        <v>25933.6191</v>
      </c>
      <c r="AA393" s="5">
        <f>AB393/0.2447529</f>
        <v>18194.00178710855</v>
      </c>
      <c r="AB393" s="5">
        <v>4453.0347</v>
      </c>
      <c r="AC393" s="5">
        <v>46739.4495</v>
      </c>
      <c r="AD393" s="5">
        <f t="shared" si="125"/>
        <v>6839.0759</v>
      </c>
      <c r="AE393" s="5">
        <f t="shared" si="125"/>
        <v>72673.0686</v>
      </c>
      <c r="AP393" s="5">
        <f t="shared" si="126"/>
        <v>6839.0759</v>
      </c>
      <c r="AQ393" s="5">
        <f t="shared" si="126"/>
        <v>72673.0686</v>
      </c>
      <c r="AS393" s="5">
        <f>Z393+AC393+AI393+AL393</f>
        <v>72673.0686</v>
      </c>
      <c r="AU393" s="5">
        <f>K393+AE393</f>
        <v>75457.1339</v>
      </c>
      <c r="AV393" s="1">
        <f>K393/AU393</f>
        <v>0.03689598525819439</v>
      </c>
      <c r="AW393" s="1">
        <f>AE393/AU393</f>
        <v>0.9631040147418056</v>
      </c>
      <c r="AY393" s="5">
        <f>V393+AQ393</f>
        <v>72673.0686</v>
      </c>
      <c r="AZ393" s="1">
        <f>V393/AY393</f>
        <v>0</v>
      </c>
      <c r="BA393" s="1">
        <f>AQ393/AY393</f>
        <v>1</v>
      </c>
    </row>
    <row r="394" ht="12.75">
      <c r="B394" s="3"/>
    </row>
    <row r="395" spans="1:53" ht="12.75">
      <c r="A395" s="4" t="s">
        <v>53</v>
      </c>
      <c r="B395" s="8">
        <f>SUM(B389:B394)</f>
        <v>60</v>
      </c>
      <c r="C395" s="3">
        <f>B395/12</f>
        <v>5</v>
      </c>
      <c r="D395" s="5">
        <f>E395/0.2447529</f>
        <v>29.598832128240364</v>
      </c>
      <c r="E395" s="5">
        <f>SUM(E389:E394)/C395</f>
        <v>7.244400000000001</v>
      </c>
      <c r="F395" s="5">
        <f>SUM(F389:F394)/C395</f>
        <v>898.53828</v>
      </c>
      <c r="G395" s="5">
        <f>H395/0.2447529</f>
        <v>285.1333732920019</v>
      </c>
      <c r="H395" s="5">
        <f>SUM(H389:H394)/C395</f>
        <v>69.78722000000002</v>
      </c>
      <c r="I395" s="5">
        <f>SUM(I389:I394)/C395</f>
        <v>7688.90604</v>
      </c>
      <c r="J395" s="5">
        <f>SUM(J389:J394)/C395</f>
        <v>77.03162</v>
      </c>
      <c r="K395" s="5">
        <f>SUM(K389:K394)/C395</f>
        <v>8587.44432</v>
      </c>
      <c r="Y395" s="5">
        <f>SUM(Y389:Y394)/C395</f>
        <v>916.0713</v>
      </c>
      <c r="Z395" s="5">
        <f>SUM(Z389:Z394)/C395</f>
        <v>9879.295</v>
      </c>
      <c r="AA395" s="5">
        <f>AB395/0.2447529</f>
        <v>46706.37920939854</v>
      </c>
      <c r="AB395" s="5">
        <f>SUM(AB389:AB394)/C395</f>
        <v>11431.52176</v>
      </c>
      <c r="AC395" s="5">
        <f>SUM(AC389:AC394)/C395</f>
        <v>119719.20636</v>
      </c>
      <c r="AD395" s="5">
        <f>Y395+AB395</f>
        <v>12347.59306</v>
      </c>
      <c r="AE395" s="5">
        <f>SUM(AE389:AE394)/C395</f>
        <v>129598.50136</v>
      </c>
      <c r="AP395" s="5">
        <f>Y395+AB395+AH395+AK395</f>
        <v>12347.59306</v>
      </c>
      <c r="AQ395" s="5">
        <f>Z395+AC395+AI395+AL395</f>
        <v>129598.50136</v>
      </c>
      <c r="AS395" s="5">
        <f>Z395+AC395+AI395+AL395</f>
        <v>129598.50136</v>
      </c>
      <c r="AU395" s="5">
        <f>SUM(AU389:AU394)/C395</f>
        <v>138185.94568</v>
      </c>
      <c r="AV395" s="1">
        <f>K395/AU395</f>
        <v>0.062144122383372614</v>
      </c>
      <c r="AW395" s="1">
        <f>AE395/AU395</f>
        <v>0.9378558776166274</v>
      </c>
      <c r="AY395" s="5">
        <f>V395+AQ395</f>
        <v>129598.50136</v>
      </c>
      <c r="AZ395" s="1">
        <f>V395/AY395</f>
        <v>0</v>
      </c>
      <c r="BA395" s="1">
        <f>AQ395/AY395</f>
        <v>1</v>
      </c>
    </row>
    <row r="396" ht="12.75">
      <c r="B396" s="3"/>
    </row>
    <row r="397" spans="1:53" ht="12.75">
      <c r="A397" s="4">
        <v>1576</v>
      </c>
      <c r="B397" s="3">
        <v>12</v>
      </c>
      <c r="C397" s="3">
        <f>B397/12</f>
        <v>1</v>
      </c>
      <c r="D397" s="5">
        <f>E397/0.2447529</f>
        <v>73.91087092328631</v>
      </c>
      <c r="E397" s="5">
        <v>18.0899</v>
      </c>
      <c r="F397" s="5">
        <v>2297.422</v>
      </c>
      <c r="G397" s="5">
        <f>H397/0.2447529</f>
        <v>80.58290626995637</v>
      </c>
      <c r="H397" s="5">
        <v>19.722900000000003</v>
      </c>
      <c r="I397" s="5">
        <v>2326.5310000000004</v>
      </c>
      <c r="J397" s="5">
        <f aca="true" t="shared" si="127" ref="J397:K401">E397+H397</f>
        <v>37.8128</v>
      </c>
      <c r="K397" s="5">
        <f t="shared" si="127"/>
        <v>4623.953</v>
      </c>
      <c r="Y397" s="5">
        <v>2392.5783</v>
      </c>
      <c r="Z397" s="5">
        <v>26004.6701</v>
      </c>
      <c r="AA397" s="5">
        <f>AB397/0.2447529</f>
        <v>16459.654614919782</v>
      </c>
      <c r="AB397" s="5">
        <v>4028.5482</v>
      </c>
      <c r="AC397" s="5">
        <v>42728.0287</v>
      </c>
      <c r="AD397" s="5">
        <f aca="true" t="shared" si="128" ref="AD397:AE401">Y397+AB397</f>
        <v>6421.1265</v>
      </c>
      <c r="AE397" s="5">
        <f t="shared" si="128"/>
        <v>68732.6988</v>
      </c>
      <c r="AP397" s="5">
        <f aca="true" t="shared" si="129" ref="AP397:AQ401">Y397+AB397+AH397+AK397</f>
        <v>6421.1265</v>
      </c>
      <c r="AQ397" s="5">
        <f t="shared" si="129"/>
        <v>68732.6988</v>
      </c>
      <c r="AS397" s="5">
        <f>Z397+AC397+AI397+AL397</f>
        <v>68732.6988</v>
      </c>
      <c r="AU397" s="5">
        <f>K397+AE397</f>
        <v>73356.65179999999</v>
      </c>
      <c r="AV397" s="1">
        <f>K397/AU397</f>
        <v>0.06303386109560688</v>
      </c>
      <c r="AW397" s="1">
        <f>AE397/AU397</f>
        <v>0.9369661389043932</v>
      </c>
      <c r="AY397" s="5">
        <f>V397+AQ397</f>
        <v>68732.6988</v>
      </c>
      <c r="AZ397" s="1">
        <f>V397/AY397</f>
        <v>0</v>
      </c>
      <c r="BA397" s="1">
        <f>AQ397/AY397</f>
        <v>1</v>
      </c>
    </row>
    <row r="398" spans="1:53" ht="12.75">
      <c r="A398" s="4">
        <v>1577</v>
      </c>
      <c r="B398" s="3">
        <v>12</v>
      </c>
      <c r="C398" s="3">
        <f>B398/12</f>
        <v>1</v>
      </c>
      <c r="D398" s="5">
        <f>E398/0.2447529</f>
        <v>64.11200847875551</v>
      </c>
      <c r="E398" s="5">
        <v>15.6916</v>
      </c>
      <c r="F398" s="5">
        <v>1993.7626</v>
      </c>
      <c r="G398" s="5">
        <f>H398/0.2447529</f>
        <v>86.17997988992164</v>
      </c>
      <c r="H398" s="5">
        <v>21.0928</v>
      </c>
      <c r="I398" s="5">
        <v>2750.5858</v>
      </c>
      <c r="J398" s="5">
        <f t="shared" si="127"/>
        <v>36.7844</v>
      </c>
      <c r="K398" s="5">
        <f t="shared" si="127"/>
        <v>4744.3484</v>
      </c>
      <c r="Y398" s="5">
        <v>2370.9604</v>
      </c>
      <c r="Z398" s="5">
        <v>26215.0832</v>
      </c>
      <c r="AA398" s="5">
        <f>AB398/0.2447529</f>
        <v>39710.80301806435</v>
      </c>
      <c r="AB398" s="5">
        <v>9719.334200000001</v>
      </c>
      <c r="AC398" s="5">
        <v>114967.2063</v>
      </c>
      <c r="AD398" s="5">
        <f t="shared" si="128"/>
        <v>12090.294600000001</v>
      </c>
      <c r="AE398" s="5">
        <f t="shared" si="128"/>
        <v>141182.2895</v>
      </c>
      <c r="AP398" s="5">
        <f t="shared" si="129"/>
        <v>12090.294600000001</v>
      </c>
      <c r="AQ398" s="5">
        <f t="shared" si="129"/>
        <v>141182.2895</v>
      </c>
      <c r="AS398" s="5">
        <f>Z398+AC398+AI398+AL398</f>
        <v>141182.2895</v>
      </c>
      <c r="AU398" s="5">
        <f>K398+AE398</f>
        <v>145926.6379</v>
      </c>
      <c r="AV398" s="1">
        <f>K398/AU398</f>
        <v>0.03251187355697996</v>
      </c>
      <c r="AW398" s="1">
        <f>AE398/AU398</f>
        <v>0.9674881264430201</v>
      </c>
      <c r="AY398" s="5">
        <f>V398+AQ398</f>
        <v>141182.2895</v>
      </c>
      <c r="AZ398" s="1">
        <f>V398/AY398</f>
        <v>0</v>
      </c>
      <c r="BA398" s="1">
        <f>AQ398/AY398</f>
        <v>1</v>
      </c>
    </row>
    <row r="399" spans="1:53" ht="12.75">
      <c r="A399" s="4">
        <v>1578</v>
      </c>
      <c r="B399" s="3">
        <v>12</v>
      </c>
      <c r="C399" s="3">
        <f>B399/12</f>
        <v>1</v>
      </c>
      <c r="D399" s="5">
        <f>E399/0.2447529</f>
        <v>2.175663700001103</v>
      </c>
      <c r="E399" s="5">
        <v>0.5325</v>
      </c>
      <c r="F399" s="5">
        <v>74.4317</v>
      </c>
      <c r="G399" s="5">
        <f>H399/0.2447529</f>
        <v>33.43821462381039</v>
      </c>
      <c r="H399" s="5">
        <v>8.1841</v>
      </c>
      <c r="I399" s="5">
        <v>1089.3737</v>
      </c>
      <c r="J399" s="5">
        <f t="shared" si="127"/>
        <v>8.716600000000001</v>
      </c>
      <c r="K399" s="5">
        <f t="shared" si="127"/>
        <v>1163.8054000000002</v>
      </c>
      <c r="Y399" s="5">
        <v>2228.2306</v>
      </c>
      <c r="Z399" s="5">
        <v>27469.6348</v>
      </c>
      <c r="AA399" s="5">
        <f>AB399/0.2447529</f>
        <v>20838.850939049138</v>
      </c>
      <c r="AB399" s="5">
        <v>5100.3692</v>
      </c>
      <c r="AC399" s="5">
        <v>66040.4825</v>
      </c>
      <c r="AD399" s="5">
        <f t="shared" si="128"/>
        <v>7328.5998</v>
      </c>
      <c r="AE399" s="5">
        <f t="shared" si="128"/>
        <v>93510.1173</v>
      </c>
      <c r="AP399" s="5">
        <f t="shared" si="129"/>
        <v>7328.5998</v>
      </c>
      <c r="AQ399" s="5">
        <f t="shared" si="129"/>
        <v>93510.1173</v>
      </c>
      <c r="AS399" s="5">
        <f>Z399+AC399+AI399+AL399</f>
        <v>93510.1173</v>
      </c>
      <c r="AU399" s="5">
        <f>K399+AE399</f>
        <v>94673.9227</v>
      </c>
      <c r="AV399" s="1">
        <f>K399/AU399</f>
        <v>0.012292776794385432</v>
      </c>
      <c r="AW399" s="1">
        <f>AE399/AU399</f>
        <v>0.9877072232056145</v>
      </c>
      <c r="AY399" s="5">
        <f>V399+AQ399</f>
        <v>93510.1173</v>
      </c>
      <c r="AZ399" s="1">
        <f>V399/AY399</f>
        <v>0</v>
      </c>
      <c r="BA399" s="1">
        <f>AQ399/AY399</f>
        <v>1</v>
      </c>
    </row>
    <row r="400" spans="1:53" ht="12.75">
      <c r="A400" s="4">
        <v>1579</v>
      </c>
      <c r="B400" s="3">
        <v>12</v>
      </c>
      <c r="C400" s="3">
        <f>B400/12</f>
        <v>1</v>
      </c>
      <c r="D400" s="5">
        <f>E400/0.2447529</f>
        <v>1.9256155902544976</v>
      </c>
      <c r="E400" s="5">
        <v>0.4713</v>
      </c>
      <c r="F400" s="5">
        <v>65.8669</v>
      </c>
      <c r="G400" s="5">
        <f>H400/0.2447529</f>
        <v>4.3995392904435455</v>
      </c>
      <c r="H400" s="5">
        <v>1.0768</v>
      </c>
      <c r="I400" s="5">
        <v>152.7342</v>
      </c>
      <c r="J400" s="5">
        <f t="shared" si="127"/>
        <v>1.5481</v>
      </c>
      <c r="K400" s="5">
        <f t="shared" si="127"/>
        <v>218.60109999999997</v>
      </c>
      <c r="Y400" s="5">
        <v>1971.8315</v>
      </c>
      <c r="Z400" s="5">
        <v>24308.7453</v>
      </c>
      <c r="AA400" s="5">
        <f>AB400/0.2447529</f>
        <v>10970.675321926728</v>
      </c>
      <c r="AB400" s="5">
        <v>2685.1046</v>
      </c>
      <c r="AC400" s="5">
        <v>35273.6397</v>
      </c>
      <c r="AD400" s="5">
        <f t="shared" si="128"/>
        <v>4656.9361</v>
      </c>
      <c r="AE400" s="5">
        <f t="shared" si="128"/>
        <v>59582.384999999995</v>
      </c>
      <c r="AP400" s="5">
        <f t="shared" si="129"/>
        <v>4656.9361</v>
      </c>
      <c r="AQ400" s="5">
        <f t="shared" si="129"/>
        <v>59582.384999999995</v>
      </c>
      <c r="AS400" s="5">
        <f>Z400+AC400+AI400+AL400</f>
        <v>59582.384999999995</v>
      </c>
      <c r="AU400" s="5">
        <f>K400+AE400</f>
        <v>59800.986099999995</v>
      </c>
      <c r="AV400" s="1">
        <f>K400/AU400</f>
        <v>0.0036554765106122556</v>
      </c>
      <c r="AW400" s="1">
        <f>AE400/AU400</f>
        <v>0.9963445234893877</v>
      </c>
      <c r="AY400" s="5">
        <f>V400+AQ400</f>
        <v>59582.384999999995</v>
      </c>
      <c r="AZ400" s="1">
        <f>V400/AY400</f>
        <v>0</v>
      </c>
      <c r="BA400" s="1">
        <f>AQ400/AY400</f>
        <v>1</v>
      </c>
    </row>
    <row r="401" spans="1:53" ht="12.75">
      <c r="A401" s="4">
        <v>1580</v>
      </c>
      <c r="B401" s="3">
        <v>12</v>
      </c>
      <c r="C401" s="3">
        <f>B401/12</f>
        <v>1</v>
      </c>
      <c r="D401" s="5">
        <f>E401/0.2447529</f>
        <v>0.5944771236622732</v>
      </c>
      <c r="E401" s="5">
        <v>0.1455</v>
      </c>
      <c r="F401" s="5">
        <v>21.256</v>
      </c>
      <c r="G401" s="5">
        <f>H401/0.2447529</f>
        <v>436.3474344941368</v>
      </c>
      <c r="H401" s="5">
        <v>106.7973</v>
      </c>
      <c r="I401" s="5">
        <v>15416.149099999999</v>
      </c>
      <c r="J401" s="5">
        <f t="shared" si="127"/>
        <v>106.9428</v>
      </c>
      <c r="K401" s="5">
        <f t="shared" si="127"/>
        <v>15437.405099999998</v>
      </c>
      <c r="Y401" s="5">
        <v>62.1845</v>
      </c>
      <c r="Z401" s="5">
        <v>829.3536</v>
      </c>
      <c r="AA401" s="5">
        <f>AB401/0.2447529</f>
        <v>9788.578603154447</v>
      </c>
      <c r="AB401" s="5">
        <v>2395.783</v>
      </c>
      <c r="AC401" s="5">
        <v>31298.6805</v>
      </c>
      <c r="AD401" s="5">
        <f t="shared" si="128"/>
        <v>2457.9674999999997</v>
      </c>
      <c r="AE401" s="5">
        <f t="shared" si="128"/>
        <v>32128.034099999997</v>
      </c>
      <c r="AP401" s="5">
        <f t="shared" si="129"/>
        <v>2457.9674999999997</v>
      </c>
      <c r="AQ401" s="5">
        <f t="shared" si="129"/>
        <v>32128.034099999997</v>
      </c>
      <c r="AS401" s="5">
        <f>Z401+AC401+AI401+AL401</f>
        <v>32128.034099999997</v>
      </c>
      <c r="AU401" s="5">
        <f>K401+AE401</f>
        <v>47565.43919999999</v>
      </c>
      <c r="AV401" s="1">
        <f>K401/AU401</f>
        <v>0.32455087894994145</v>
      </c>
      <c r="AW401" s="1">
        <f>AE401/AU401</f>
        <v>0.6754491210500586</v>
      </c>
      <c r="AY401" s="5">
        <f>V401+AQ401</f>
        <v>32128.034099999997</v>
      </c>
      <c r="AZ401" s="1">
        <f>V401/AY401</f>
        <v>0</v>
      </c>
      <c r="BA401" s="1">
        <f>AQ401/AY401</f>
        <v>1</v>
      </c>
    </row>
    <row r="402" ht="12.75">
      <c r="B402" s="3"/>
    </row>
    <row r="403" spans="1:53" ht="12.75">
      <c r="A403" s="4" t="s">
        <v>54</v>
      </c>
      <c r="B403" s="8">
        <f>SUM(B397:B402)</f>
        <v>60</v>
      </c>
      <c r="C403" s="3">
        <f>B403/12</f>
        <v>5</v>
      </c>
      <c r="D403" s="5">
        <f>E403/0.2447529</f>
        <v>28.54372716319194</v>
      </c>
      <c r="E403" s="5">
        <f>SUM(E397:E402)/C403</f>
        <v>6.98616</v>
      </c>
      <c r="F403" s="5">
        <f>SUM(F397:F402)/C403</f>
        <v>890.5478400000002</v>
      </c>
      <c r="G403" s="5">
        <f>H403/0.2447529</f>
        <v>128.18961491365374</v>
      </c>
      <c r="H403" s="5">
        <f>SUM(H397:H402)/C403</f>
        <v>31.374780000000005</v>
      </c>
      <c r="I403" s="5">
        <f>SUM(I397:I402)/C403</f>
        <v>4347.0747599999995</v>
      </c>
      <c r="J403" s="5">
        <f>SUM(J397:J402)/C403</f>
        <v>38.36094000000001</v>
      </c>
      <c r="K403" s="5">
        <f>SUM(K397:K402)/C403</f>
        <v>5237.6226</v>
      </c>
      <c r="Y403" s="5">
        <f>SUM(Y397:Y402)/C403</f>
        <v>1805.15706</v>
      </c>
      <c r="Z403" s="5">
        <f>SUM(Z397:Z402)/C403</f>
        <v>20965.4974</v>
      </c>
      <c r="AA403" s="5">
        <f>AB403/0.2447529</f>
        <v>19553.712499422887</v>
      </c>
      <c r="AB403" s="5">
        <f>SUM(AB397:AB402)/C403</f>
        <v>4785.82784</v>
      </c>
      <c r="AC403" s="5">
        <f>SUM(AC397:AC402)/C403</f>
        <v>58061.60754000001</v>
      </c>
      <c r="AD403" s="5">
        <f>Y403+AB403</f>
        <v>6590.9848999999995</v>
      </c>
      <c r="AE403" s="5">
        <f>SUM(AE397:AE402)/C403</f>
        <v>79027.10494</v>
      </c>
      <c r="AP403" s="5">
        <f>Y403+AB403+AH403+AK403</f>
        <v>6590.9848999999995</v>
      </c>
      <c r="AQ403" s="5">
        <f>Z403+AC403+AI403+AL403</f>
        <v>79027.10494000002</v>
      </c>
      <c r="AS403" s="5">
        <f>Z403+AC403+AI403+AL403</f>
        <v>79027.10494000002</v>
      </c>
      <c r="AU403" s="5">
        <f>SUM(AU397:AU402)/C403</f>
        <v>84264.72753999999</v>
      </c>
      <c r="AV403" s="1">
        <f>K403/AU403</f>
        <v>0.0621567618255661</v>
      </c>
      <c r="AW403" s="1">
        <f>AE403/AU403</f>
        <v>0.937843238174434</v>
      </c>
      <c r="AY403" s="5">
        <f>V403+AQ403</f>
        <v>79027.10494000002</v>
      </c>
      <c r="AZ403" s="1">
        <f>V403/AY403</f>
        <v>0</v>
      </c>
      <c r="BA403" s="1">
        <f>AQ403/AY403</f>
        <v>1</v>
      </c>
    </row>
    <row r="404" ht="12.75">
      <c r="B404" s="3"/>
    </row>
    <row r="405" spans="1:53" ht="12.75">
      <c r="A405" s="4">
        <v>1581</v>
      </c>
      <c r="B405" s="3">
        <v>12</v>
      </c>
      <c r="C405" s="3">
        <f>B405/12</f>
        <v>1</v>
      </c>
      <c r="D405" s="5">
        <f>E405/0.2447529</f>
        <v>1.2543263021602604</v>
      </c>
      <c r="E405" s="5">
        <v>0.307</v>
      </c>
      <c r="F405" s="5">
        <v>44.8464</v>
      </c>
      <c r="G405" s="5">
        <f>H405/0.2447529</f>
        <v>50.160386250786</v>
      </c>
      <c r="H405" s="5">
        <v>12.2769</v>
      </c>
      <c r="I405" s="5">
        <v>1788.2524</v>
      </c>
      <c r="J405" s="5">
        <f aca="true" t="shared" si="130" ref="J405:K409">E405+H405</f>
        <v>12.5839</v>
      </c>
      <c r="K405" s="5">
        <f t="shared" si="130"/>
        <v>1833.0988</v>
      </c>
      <c r="Y405" s="5">
        <v>131.1984</v>
      </c>
      <c r="Z405" s="5">
        <v>1749.7923</v>
      </c>
      <c r="AA405" s="5">
        <f>AB405/0.2447529</f>
        <v>605.6516592857531</v>
      </c>
      <c r="AB405" s="5">
        <v>148.235</v>
      </c>
      <c r="AC405" s="5">
        <v>1945.5201</v>
      </c>
      <c r="AD405" s="5">
        <f aca="true" t="shared" si="131" ref="AD405:AE409">Y405+AB405</f>
        <v>279.4334</v>
      </c>
      <c r="AE405" s="5">
        <f t="shared" si="131"/>
        <v>3695.3124</v>
      </c>
      <c r="AP405" s="5">
        <f aca="true" t="shared" si="132" ref="AP405:AQ409">Y405+AB405+AH405+AK405</f>
        <v>279.4334</v>
      </c>
      <c r="AQ405" s="5">
        <f t="shared" si="132"/>
        <v>3695.3124</v>
      </c>
      <c r="AS405" s="5">
        <f>Z405+AC405+AI405+AL405</f>
        <v>3695.3124</v>
      </c>
      <c r="AU405" s="5">
        <f>K405+AE405</f>
        <v>5528.4112</v>
      </c>
      <c r="AV405" s="1">
        <f>K405/AU405</f>
        <v>0.3315778681585769</v>
      </c>
      <c r="AW405" s="1">
        <f>AE405/AU405</f>
        <v>0.6684221318414231</v>
      </c>
      <c r="AY405" s="5">
        <f>V405+AQ405</f>
        <v>3695.3124</v>
      </c>
      <c r="AZ405" s="1">
        <f>V405/AY405</f>
        <v>0</v>
      </c>
      <c r="BA405" s="1">
        <f>AQ405/AY405</f>
        <v>1</v>
      </c>
    </row>
    <row r="406" spans="1:53" ht="12.75">
      <c r="A406" s="4">
        <v>1582</v>
      </c>
      <c r="B406" s="3">
        <v>12</v>
      </c>
      <c r="C406" s="3">
        <f>B406/12</f>
        <v>1</v>
      </c>
      <c r="D406" s="5">
        <f>E406/0.2447529</f>
        <v>391.24398526023595</v>
      </c>
      <c r="E406" s="5">
        <v>95.7581</v>
      </c>
      <c r="F406" s="5">
        <v>20055.9023</v>
      </c>
      <c r="G406" s="5">
        <f>H406/0.2447529</f>
        <v>0</v>
      </c>
      <c r="H406" s="5">
        <v>0</v>
      </c>
      <c r="I406" s="5">
        <v>0</v>
      </c>
      <c r="J406" s="5">
        <f t="shared" si="130"/>
        <v>95.7581</v>
      </c>
      <c r="K406" s="5">
        <f t="shared" si="130"/>
        <v>20055.9023</v>
      </c>
      <c r="Y406" s="5">
        <v>414.6624</v>
      </c>
      <c r="Z406" s="5">
        <v>6228.8065</v>
      </c>
      <c r="AA406" s="5">
        <f>AB406/0.2447529</f>
        <v>0</v>
      </c>
      <c r="AB406" s="5">
        <v>0</v>
      </c>
      <c r="AC406" s="5">
        <v>0</v>
      </c>
      <c r="AD406" s="5">
        <f t="shared" si="131"/>
        <v>414.6624</v>
      </c>
      <c r="AE406" s="5">
        <f t="shared" si="131"/>
        <v>6228.8065</v>
      </c>
      <c r="AP406" s="5">
        <f t="shared" si="132"/>
        <v>414.6624</v>
      </c>
      <c r="AQ406" s="5">
        <f t="shared" si="132"/>
        <v>6228.8065</v>
      </c>
      <c r="AS406" s="5">
        <f>Z406+AC406+AI406+AL406</f>
        <v>6228.8065</v>
      </c>
      <c r="AU406" s="5">
        <f>K406+AE406</f>
        <v>26284.7088</v>
      </c>
      <c r="AV406" s="1">
        <f>K406/AU406</f>
        <v>0.763025470535173</v>
      </c>
      <c r="AW406" s="1">
        <f>AE406/AU406</f>
        <v>0.23697452946482708</v>
      </c>
      <c r="AY406" s="5">
        <f>V406+AQ406</f>
        <v>6228.8065</v>
      </c>
      <c r="AZ406" s="1">
        <f>V406/AY406</f>
        <v>0</v>
      </c>
      <c r="BA406" s="1">
        <f>AQ406/AY406</f>
        <v>1</v>
      </c>
    </row>
    <row r="407" spans="1:53" ht="12.75">
      <c r="A407" s="4">
        <v>1583</v>
      </c>
      <c r="B407" s="3">
        <v>12</v>
      </c>
      <c r="C407" s="3">
        <f>B407/12</f>
        <v>1</v>
      </c>
      <c r="D407" s="5">
        <f>E407/0.2447529</f>
        <v>496.15918749073046</v>
      </c>
      <c r="E407" s="5">
        <v>121.4364</v>
      </c>
      <c r="F407" s="5">
        <v>25456.0073</v>
      </c>
      <c r="G407" s="5">
        <f>H407/0.2447529</f>
        <v>0</v>
      </c>
      <c r="H407" s="5">
        <v>0</v>
      </c>
      <c r="I407" s="5">
        <v>0</v>
      </c>
      <c r="J407" s="5">
        <f t="shared" si="130"/>
        <v>121.4364</v>
      </c>
      <c r="K407" s="5">
        <f t="shared" si="130"/>
        <v>25456.0073</v>
      </c>
      <c r="Y407" s="5">
        <v>379.2456</v>
      </c>
      <c r="Z407" s="5">
        <v>5946.2776</v>
      </c>
      <c r="AA407" s="5">
        <f>AB407/0.2447529</f>
        <v>0</v>
      </c>
      <c r="AB407" s="5">
        <v>0</v>
      </c>
      <c r="AC407" s="5">
        <v>0</v>
      </c>
      <c r="AD407" s="5">
        <f t="shared" si="131"/>
        <v>379.2456</v>
      </c>
      <c r="AE407" s="5">
        <f t="shared" si="131"/>
        <v>5946.2776</v>
      </c>
      <c r="AP407" s="5">
        <f t="shared" si="132"/>
        <v>379.2456</v>
      </c>
      <c r="AQ407" s="5">
        <f t="shared" si="132"/>
        <v>5946.2776</v>
      </c>
      <c r="AS407" s="5">
        <f>Z407+AC407+AI407+AL407</f>
        <v>5946.2776</v>
      </c>
      <c r="AU407" s="5">
        <f>K407+AE407</f>
        <v>31402.284900000002</v>
      </c>
      <c r="AV407" s="1">
        <f>K407/AU407</f>
        <v>0.8106418810307654</v>
      </c>
      <c r="AW407" s="1">
        <f>AE407/AU407</f>
        <v>0.18935811896923463</v>
      </c>
      <c r="AY407" s="5">
        <f>V407+AQ407</f>
        <v>5946.2776</v>
      </c>
      <c r="AZ407" s="1">
        <f>V407/AY407</f>
        <v>0</v>
      </c>
      <c r="BA407" s="1">
        <f>AQ407/AY407</f>
        <v>1</v>
      </c>
    </row>
    <row r="408" spans="1:53" ht="12.75">
      <c r="A408" s="4">
        <v>1584</v>
      </c>
      <c r="B408" s="3">
        <v>12</v>
      </c>
      <c r="C408" s="3">
        <f>B408/12</f>
        <v>1</v>
      </c>
      <c r="D408" s="5">
        <f>E408/0.2447529</f>
        <v>185.3293668839062</v>
      </c>
      <c r="E408" s="5">
        <v>45.3599</v>
      </c>
      <c r="F408" s="5">
        <v>9502.7157</v>
      </c>
      <c r="G408" s="5">
        <f>H408/0.2447529</f>
        <v>679.1702978800251</v>
      </c>
      <c r="H408" s="5">
        <v>166.2289</v>
      </c>
      <c r="I408" s="5">
        <v>27875.5036</v>
      </c>
      <c r="J408" s="5">
        <f t="shared" si="130"/>
        <v>211.58880000000002</v>
      </c>
      <c r="K408" s="5">
        <f t="shared" si="130"/>
        <v>37378.2193</v>
      </c>
      <c r="Y408" s="5">
        <v>142.8991</v>
      </c>
      <c r="Z408" s="5">
        <v>2242.968</v>
      </c>
      <c r="AA408" s="5">
        <f>AB408/0.2447529</f>
        <v>6964.4163562515505</v>
      </c>
      <c r="AB408" s="5">
        <v>1704.5611000000001</v>
      </c>
      <c r="AC408" s="5">
        <v>23741.0703</v>
      </c>
      <c r="AD408" s="5">
        <f t="shared" si="131"/>
        <v>1847.4602000000002</v>
      </c>
      <c r="AE408" s="5">
        <f t="shared" si="131"/>
        <v>25984.0383</v>
      </c>
      <c r="AP408" s="5">
        <f t="shared" si="132"/>
        <v>1847.4602000000002</v>
      </c>
      <c r="AQ408" s="5">
        <f t="shared" si="132"/>
        <v>25984.0383</v>
      </c>
      <c r="AS408" s="5">
        <f>Z408+AC408+AI408+AL408</f>
        <v>25984.0383</v>
      </c>
      <c r="AU408" s="5">
        <f>K408+AE408</f>
        <v>63362.2576</v>
      </c>
      <c r="AV408" s="1">
        <f>K408/AU408</f>
        <v>0.589912997355069</v>
      </c>
      <c r="AW408" s="1">
        <f>AE408/AU408</f>
        <v>0.41008700264493103</v>
      </c>
      <c r="AY408" s="5">
        <f>V408+AQ408</f>
        <v>25984.0383</v>
      </c>
      <c r="AZ408" s="1">
        <f>V408/AY408</f>
        <v>0</v>
      </c>
      <c r="BA408" s="1">
        <f>AQ408/AY408</f>
        <v>1</v>
      </c>
    </row>
    <row r="409" spans="1:53" ht="12.75">
      <c r="A409" s="4">
        <v>1585</v>
      </c>
      <c r="B409" s="3">
        <v>12</v>
      </c>
      <c r="C409" s="3">
        <f>B409/12</f>
        <v>1</v>
      </c>
      <c r="D409" s="5">
        <f>E409/0.2447529</f>
        <v>167.620485804254</v>
      </c>
      <c r="E409" s="5">
        <v>41.0256</v>
      </c>
      <c r="F409" s="5">
        <v>6474.2507</v>
      </c>
      <c r="G409" s="5">
        <f>H409/0.2447529</f>
        <v>1185.723642089634</v>
      </c>
      <c r="H409" s="5">
        <v>290.2093</v>
      </c>
      <c r="I409" s="5">
        <v>48592.300800000005</v>
      </c>
      <c r="J409" s="5">
        <f t="shared" si="130"/>
        <v>331.2349</v>
      </c>
      <c r="K409" s="5">
        <f t="shared" si="130"/>
        <v>55066.5515</v>
      </c>
      <c r="Y409" s="5">
        <v>580.7891</v>
      </c>
      <c r="Z409" s="5">
        <v>9989.5693</v>
      </c>
      <c r="AA409" s="5">
        <f>AB409/0.2447529</f>
        <v>14213.9369952307</v>
      </c>
      <c r="AB409" s="5">
        <v>3478.9023</v>
      </c>
      <c r="AC409" s="5">
        <v>48722.596000000005</v>
      </c>
      <c r="AD409" s="5">
        <f t="shared" si="131"/>
        <v>4059.6914</v>
      </c>
      <c r="AE409" s="5">
        <f t="shared" si="131"/>
        <v>58712.16530000001</v>
      </c>
      <c r="AP409" s="5">
        <f t="shared" si="132"/>
        <v>4059.6914</v>
      </c>
      <c r="AQ409" s="5">
        <f t="shared" si="132"/>
        <v>58712.16530000001</v>
      </c>
      <c r="AS409" s="5">
        <f>Z409+AC409+AI409+AL409</f>
        <v>58712.16530000001</v>
      </c>
      <c r="AU409" s="5">
        <f>K409+AE409</f>
        <v>113778.71680000001</v>
      </c>
      <c r="AV409" s="1">
        <f>K409/AU409</f>
        <v>0.48397936845074346</v>
      </c>
      <c r="AW409" s="1">
        <f>AE409/AU409</f>
        <v>0.5160206315492565</v>
      </c>
      <c r="AY409" s="5">
        <f>V409+AQ409</f>
        <v>58712.16530000001</v>
      </c>
      <c r="AZ409" s="1">
        <f>V409/AY409</f>
        <v>0</v>
      </c>
      <c r="BA409" s="1">
        <f>AQ409/AY409</f>
        <v>1</v>
      </c>
    </row>
    <row r="410" ht="12.75">
      <c r="B410" s="3"/>
    </row>
    <row r="411" spans="1:53" ht="12.75">
      <c r="A411" s="4" t="s">
        <v>55</v>
      </c>
      <c r="B411" s="8">
        <f>SUM(B405:B410)</f>
        <v>60</v>
      </c>
      <c r="C411" s="3">
        <f>B411/12</f>
        <v>5</v>
      </c>
      <c r="D411" s="5">
        <f>E411/0.2447529</f>
        <v>248.32147034825738</v>
      </c>
      <c r="E411" s="5">
        <f>SUM(E405:E410)/C411</f>
        <v>60.7774</v>
      </c>
      <c r="F411" s="5">
        <f>SUM(F405:F410)/C411</f>
        <v>12306.74448</v>
      </c>
      <c r="G411" s="5">
        <f>H411/0.2447529</f>
        <v>383.0108652440891</v>
      </c>
      <c r="H411" s="5">
        <f>SUM(H405:H410)/C411</f>
        <v>93.74302</v>
      </c>
      <c r="I411" s="5">
        <f>SUM(I405:I410)/C411</f>
        <v>15651.211360000001</v>
      </c>
      <c r="J411" s="5">
        <f>SUM(J405:J410)/C411</f>
        <v>154.52042</v>
      </c>
      <c r="K411" s="5">
        <f>SUM(K405:K410)/C411</f>
        <v>27957.95584</v>
      </c>
      <c r="Y411" s="5">
        <f>SUM(Y405:Y410)/C411</f>
        <v>329.75892</v>
      </c>
      <c r="Z411" s="5">
        <f>SUM(Z405:Z410)/C411</f>
        <v>5231.48274</v>
      </c>
      <c r="AA411" s="5">
        <f>AB411/0.2447529</f>
        <v>4356.801002153601</v>
      </c>
      <c r="AB411" s="5">
        <f>SUM(AB405:AB410)/C411</f>
        <v>1066.33968</v>
      </c>
      <c r="AC411" s="5">
        <f>SUM(AC405:AC410)/C411</f>
        <v>14881.837280000002</v>
      </c>
      <c r="AD411" s="5">
        <f>Y411+AB411</f>
        <v>1396.0986</v>
      </c>
      <c r="AE411" s="5">
        <f>SUM(AE405:AE410)/C411</f>
        <v>20113.320020000003</v>
      </c>
      <c r="AP411" s="5">
        <f>Y411+AB411+AH411+AK411</f>
        <v>1396.0986</v>
      </c>
      <c r="AQ411" s="5">
        <f>Z411+AC411+AI411+AL411</f>
        <v>20113.320020000003</v>
      </c>
      <c r="AS411" s="5">
        <f>Z411+AC411+AI411+AL411</f>
        <v>20113.320020000003</v>
      </c>
      <c r="AU411" s="5">
        <f>SUM(AU405:AU410)/C411</f>
        <v>48071.27586000001</v>
      </c>
      <c r="AV411" s="1">
        <f>K411/AU411</f>
        <v>0.5815937967076873</v>
      </c>
      <c r="AW411" s="1">
        <f>AE411/AU411</f>
        <v>0.4184062032923126</v>
      </c>
      <c r="AY411" s="5">
        <f>V411+AQ411</f>
        <v>20113.320020000003</v>
      </c>
      <c r="AZ411" s="1">
        <f>V411/AY411</f>
        <v>0</v>
      </c>
      <c r="BA411" s="1">
        <f>AQ411/AY411</f>
        <v>1</v>
      </c>
    </row>
    <row r="412" ht="12.75">
      <c r="B412" s="3"/>
    </row>
    <row r="413" spans="1:53" ht="12.75">
      <c r="A413" s="4">
        <v>1586</v>
      </c>
      <c r="B413" s="3">
        <v>12</v>
      </c>
      <c r="C413" s="3">
        <f>B413/12</f>
        <v>1</v>
      </c>
      <c r="D413" s="5">
        <f>E413/0.2447529</f>
        <v>148.79169971019752</v>
      </c>
      <c r="E413" s="5">
        <v>36.4172</v>
      </c>
      <c r="F413" s="5">
        <v>5747.0061</v>
      </c>
      <c r="G413" s="5">
        <f>H413/0.2447529</f>
        <v>560.1151201885657</v>
      </c>
      <c r="H413" s="5">
        <v>137.0898</v>
      </c>
      <c r="I413" s="5">
        <v>21645.4034</v>
      </c>
      <c r="J413" s="5">
        <f aca="true" t="shared" si="133" ref="J413:K417">E413+H413</f>
        <v>173.507</v>
      </c>
      <c r="K413" s="5">
        <f t="shared" si="133"/>
        <v>27392.409499999998</v>
      </c>
      <c r="Y413" s="5">
        <v>515.5498</v>
      </c>
      <c r="Z413" s="5">
        <v>8867.4533</v>
      </c>
      <c r="AA413" s="5">
        <f>AB413/0.2447529</f>
        <v>29896.609600948548</v>
      </c>
      <c r="AB413" s="5">
        <v>7317.2819</v>
      </c>
      <c r="AC413" s="5">
        <v>106737.023</v>
      </c>
      <c r="AD413" s="5">
        <f aca="true" t="shared" si="134" ref="AD413:AE417">Y413+AB413</f>
        <v>7832.8317</v>
      </c>
      <c r="AE413" s="5">
        <f t="shared" si="134"/>
        <v>115604.4763</v>
      </c>
      <c r="AP413" s="5">
        <f aca="true" t="shared" si="135" ref="AP413:AQ417">Y413+AB413+AH413+AK413</f>
        <v>7832.8317</v>
      </c>
      <c r="AQ413" s="5">
        <f t="shared" si="135"/>
        <v>115604.4763</v>
      </c>
      <c r="AS413" s="5">
        <f>Z413+AC413+AI413+AL413</f>
        <v>115604.4763</v>
      </c>
      <c r="AU413" s="5">
        <f>K413+AE413</f>
        <v>142996.8858</v>
      </c>
      <c r="AV413" s="1">
        <f>K413/AU413</f>
        <v>0.1915594828988926</v>
      </c>
      <c r="AW413" s="1">
        <f>AE413/AU413</f>
        <v>0.8084405171011074</v>
      </c>
      <c r="AY413" s="5">
        <f>V413+AQ413</f>
        <v>115604.4763</v>
      </c>
      <c r="AZ413" s="1">
        <f>V413/AY413</f>
        <v>0</v>
      </c>
      <c r="BA413" s="1">
        <f>AQ413/AY413</f>
        <v>1</v>
      </c>
    </row>
    <row r="414" spans="1:53" ht="12.75">
      <c r="A414" s="4">
        <v>1587</v>
      </c>
      <c r="B414" s="3">
        <v>12</v>
      </c>
      <c r="C414" s="3">
        <f>B414/12</f>
        <v>1</v>
      </c>
      <c r="D414" s="5">
        <f>E414/0.2447529</f>
        <v>12.07707855555542</v>
      </c>
      <c r="E414" s="5">
        <v>2.9559</v>
      </c>
      <c r="F414" s="5">
        <v>466.4804</v>
      </c>
      <c r="G414" s="5">
        <f>H414/0.2447529</f>
        <v>198.56516511142465</v>
      </c>
      <c r="H414" s="5">
        <v>48.5994</v>
      </c>
      <c r="I414" s="5">
        <v>7672.9046</v>
      </c>
      <c r="J414" s="5">
        <f t="shared" si="133"/>
        <v>51.5553</v>
      </c>
      <c r="K414" s="5">
        <f t="shared" si="133"/>
        <v>8139.385</v>
      </c>
      <c r="Y414" s="5">
        <v>179.6877</v>
      </c>
      <c r="Z414" s="5">
        <v>2658.6732</v>
      </c>
      <c r="AA414" s="5">
        <f>AB414/0.2447529</f>
        <v>31688.81962174912</v>
      </c>
      <c r="AB414" s="5">
        <v>7755.9305</v>
      </c>
      <c r="AC414" s="5">
        <v>113153.5193</v>
      </c>
      <c r="AD414" s="5">
        <f t="shared" si="134"/>
        <v>7935.618200000001</v>
      </c>
      <c r="AE414" s="5">
        <f t="shared" si="134"/>
        <v>115812.1925</v>
      </c>
      <c r="AP414" s="5">
        <f t="shared" si="135"/>
        <v>7935.618200000001</v>
      </c>
      <c r="AQ414" s="5">
        <f t="shared" si="135"/>
        <v>115812.1925</v>
      </c>
      <c r="AS414" s="5">
        <f>Z414+AC414+AI414+AL414</f>
        <v>115812.1925</v>
      </c>
      <c r="AU414" s="5">
        <f>K414+AE414</f>
        <v>123951.5775</v>
      </c>
      <c r="AV414" s="1">
        <f>K414/AU414</f>
        <v>0.06566584438991913</v>
      </c>
      <c r="AW414" s="1">
        <f>AE414/AU414</f>
        <v>0.9343341556100809</v>
      </c>
      <c r="AY414" s="5">
        <f>V414+AQ414</f>
        <v>115812.1925</v>
      </c>
      <c r="AZ414" s="1">
        <f>V414/AY414</f>
        <v>0</v>
      </c>
      <c r="BA414" s="1">
        <f>AQ414/AY414</f>
        <v>1</v>
      </c>
    </row>
    <row r="415" spans="1:53" ht="12.75">
      <c r="A415" s="4">
        <v>1588</v>
      </c>
      <c r="B415" s="3">
        <v>12</v>
      </c>
      <c r="C415" s="3">
        <f>B415/12</f>
        <v>1</v>
      </c>
      <c r="D415" s="5">
        <f>E415/0.2447529</f>
        <v>17.89560001127668</v>
      </c>
      <c r="E415" s="5">
        <v>4.38</v>
      </c>
      <c r="F415" s="5">
        <v>691.222</v>
      </c>
      <c r="G415" s="5">
        <f>H415/0.2447529</f>
        <v>50.336890798842425</v>
      </c>
      <c r="H415" s="5">
        <v>12.3201</v>
      </c>
      <c r="I415" s="5">
        <v>1945.1411</v>
      </c>
      <c r="J415" s="5">
        <f t="shared" si="133"/>
        <v>16.7001</v>
      </c>
      <c r="K415" s="5">
        <f t="shared" si="133"/>
        <v>2636.3631</v>
      </c>
      <c r="Y415" s="5">
        <v>266.2578</v>
      </c>
      <c r="Z415" s="5">
        <v>3939.5724</v>
      </c>
      <c r="AA415" s="5">
        <f>AB415/0.2447529</f>
        <v>45927.717301817465</v>
      </c>
      <c r="AB415" s="5">
        <v>11240.942</v>
      </c>
      <c r="AC415" s="5">
        <v>163985.1374</v>
      </c>
      <c r="AD415" s="5">
        <f t="shared" si="134"/>
        <v>11507.199799999999</v>
      </c>
      <c r="AE415" s="5">
        <f t="shared" si="134"/>
        <v>167924.7098</v>
      </c>
      <c r="AP415" s="5">
        <f t="shared" si="135"/>
        <v>11507.199799999999</v>
      </c>
      <c r="AQ415" s="5">
        <f t="shared" si="135"/>
        <v>167924.7098</v>
      </c>
      <c r="AS415" s="5">
        <f>Z415+AC415+AI415+AL415</f>
        <v>167924.7098</v>
      </c>
      <c r="AU415" s="5">
        <f>K415+AE415</f>
        <v>170561.0729</v>
      </c>
      <c r="AV415" s="1">
        <f>K415/AU415</f>
        <v>0.015457003495432399</v>
      </c>
      <c r="AW415" s="1">
        <f>AE415/AU415</f>
        <v>0.9845429965045677</v>
      </c>
      <c r="AY415" s="5">
        <f>V415+AQ415</f>
        <v>167924.7098</v>
      </c>
      <c r="AZ415" s="1">
        <f>V415/AY415</f>
        <v>0</v>
      </c>
      <c r="BA415" s="1">
        <f>AQ415/AY415</f>
        <v>1</v>
      </c>
    </row>
    <row r="416" spans="1:53" ht="12.75">
      <c r="A416" s="4">
        <v>1589</v>
      </c>
      <c r="B416" s="3">
        <v>12</v>
      </c>
      <c r="C416" s="3">
        <f>B416/12</f>
        <v>1</v>
      </c>
      <c r="D416" s="5">
        <f>E416/0.2447529</f>
        <v>17.846570970149894</v>
      </c>
      <c r="E416" s="5">
        <v>4.368</v>
      </c>
      <c r="F416" s="5">
        <v>689.3334</v>
      </c>
      <c r="G416" s="5">
        <f>H416/0.2447529</f>
        <v>22.75356083625567</v>
      </c>
      <c r="H416" s="5">
        <v>5.569</v>
      </c>
      <c r="I416" s="5">
        <v>898.7508</v>
      </c>
      <c r="J416" s="5">
        <f t="shared" si="133"/>
        <v>9.937000000000001</v>
      </c>
      <c r="K416" s="5">
        <f t="shared" si="133"/>
        <v>1588.0842</v>
      </c>
      <c r="Y416" s="5">
        <v>265.5304</v>
      </c>
      <c r="Z416" s="5">
        <v>3928.8085</v>
      </c>
      <c r="AA416" s="5">
        <f>AB416/0.2447529</f>
        <v>28178.267142084936</v>
      </c>
      <c r="AB416" s="5">
        <v>6896.7126</v>
      </c>
      <c r="AC416" s="5">
        <v>100592.6102</v>
      </c>
      <c r="AD416" s="5">
        <f t="shared" si="134"/>
        <v>7162.2429999999995</v>
      </c>
      <c r="AE416" s="5">
        <f t="shared" si="134"/>
        <v>104521.4187</v>
      </c>
      <c r="AP416" s="5">
        <f t="shared" si="135"/>
        <v>7162.2429999999995</v>
      </c>
      <c r="AQ416" s="5">
        <f t="shared" si="135"/>
        <v>104521.4187</v>
      </c>
      <c r="AS416" s="5">
        <f>Z416+AC416+AI416+AL416</f>
        <v>104521.4187</v>
      </c>
      <c r="AU416" s="5">
        <f>K416+AE416</f>
        <v>106109.50289999999</v>
      </c>
      <c r="AV416" s="1">
        <f>K416/AU416</f>
        <v>0.014966465364526744</v>
      </c>
      <c r="AW416" s="1">
        <f>AE416/AU416</f>
        <v>0.9850335346354733</v>
      </c>
      <c r="AY416" s="5">
        <f>V416+AQ416</f>
        <v>104521.4187</v>
      </c>
      <c r="AZ416" s="1">
        <f>V416/AY416</f>
        <v>0</v>
      </c>
      <c r="BA416" s="1">
        <f>AQ416/AY416</f>
        <v>1</v>
      </c>
    </row>
    <row r="417" spans="1:53" ht="12.75">
      <c r="A417" s="4">
        <v>1590</v>
      </c>
      <c r="B417" s="3">
        <v>12</v>
      </c>
      <c r="C417" s="3">
        <f>B417/12</f>
        <v>1</v>
      </c>
      <c r="D417" s="5">
        <f>E417/0.2447529</f>
        <v>16.994282805229272</v>
      </c>
      <c r="E417" s="5">
        <v>4.1594</v>
      </c>
      <c r="F417" s="5">
        <v>683.7767</v>
      </c>
      <c r="G417" s="5">
        <f>H417/0.2447529</f>
        <v>19.12582036821627</v>
      </c>
      <c r="H417" s="5">
        <v>4.6811</v>
      </c>
      <c r="I417" s="5">
        <v>789.8068</v>
      </c>
      <c r="J417" s="5">
        <f t="shared" si="133"/>
        <v>8.840499999999999</v>
      </c>
      <c r="K417" s="5">
        <f t="shared" si="133"/>
        <v>1473.5835</v>
      </c>
      <c r="Y417" s="5">
        <v>140.2793</v>
      </c>
      <c r="Z417" s="5">
        <v>2067.951</v>
      </c>
      <c r="AA417" s="5">
        <f>AB417/0.2447529</f>
        <v>65550.87273736083</v>
      </c>
      <c r="AB417" s="5">
        <v>16043.7662</v>
      </c>
      <c r="AC417" s="5">
        <v>234019.5782</v>
      </c>
      <c r="AD417" s="5">
        <f t="shared" si="134"/>
        <v>16184.0455</v>
      </c>
      <c r="AE417" s="5">
        <f t="shared" si="134"/>
        <v>236087.5292</v>
      </c>
      <c r="AP417" s="5">
        <f t="shared" si="135"/>
        <v>16184.0455</v>
      </c>
      <c r="AQ417" s="5">
        <f t="shared" si="135"/>
        <v>236087.5292</v>
      </c>
      <c r="AS417" s="5">
        <f>Z417+AC417+AI417+AL417</f>
        <v>236087.5292</v>
      </c>
      <c r="AU417" s="5">
        <f>K417+AE417</f>
        <v>237561.1127</v>
      </c>
      <c r="AV417" s="1">
        <f>K417/AU417</f>
        <v>0.006202965978951655</v>
      </c>
      <c r="AW417" s="1">
        <f>AE417/AU417</f>
        <v>0.9937970340210484</v>
      </c>
      <c r="AY417" s="5">
        <f>V417+AQ417</f>
        <v>236087.5292</v>
      </c>
      <c r="AZ417" s="1">
        <f>V417/AY417</f>
        <v>0</v>
      </c>
      <c r="BA417" s="1">
        <f>AQ417/AY417</f>
        <v>1</v>
      </c>
    </row>
    <row r="418" ht="12.75">
      <c r="B418" s="3"/>
    </row>
    <row r="419" spans="1:53" ht="12.75">
      <c r="A419" s="4" t="s">
        <v>56</v>
      </c>
      <c r="B419" s="8">
        <f>SUM(B413:B418)</f>
        <v>60</v>
      </c>
      <c r="C419" s="3">
        <f>B419/12</f>
        <v>5</v>
      </c>
      <c r="D419" s="5">
        <f>E419/0.2447529</f>
        <v>42.72104641048176</v>
      </c>
      <c r="E419" s="5">
        <f>SUM(E413:E418)/C419</f>
        <v>10.456100000000001</v>
      </c>
      <c r="F419" s="5">
        <f>SUM(F413:F418)/C419</f>
        <v>1655.56372</v>
      </c>
      <c r="G419" s="5">
        <f>H419/0.2447529</f>
        <v>170.1793114606609</v>
      </c>
      <c r="H419" s="5">
        <f>SUM(H413:H418)/C419</f>
        <v>41.65187999999999</v>
      </c>
      <c r="I419" s="5">
        <f>SUM(I413:I418)/C419</f>
        <v>6590.401339999999</v>
      </c>
      <c r="J419" s="5">
        <f>SUM(J413:J418)/C419</f>
        <v>52.10798</v>
      </c>
      <c r="K419" s="5">
        <f>SUM(K413:K418)/C419</f>
        <v>8245.965059999999</v>
      </c>
      <c r="Y419" s="5">
        <f>SUM(Y413:Y418)/C419</f>
        <v>273.46099999999996</v>
      </c>
      <c r="Z419" s="5">
        <f>SUM(Z413:Z418)/C419</f>
        <v>4292.49168</v>
      </c>
      <c r="AA419" s="5">
        <f>AB419/0.2447529</f>
        <v>40248.45728079218</v>
      </c>
      <c r="AB419" s="5">
        <f>SUM(AB413:AB418)/C419</f>
        <v>9850.92664</v>
      </c>
      <c r="AC419" s="5">
        <f>SUM(AC413:AC418)/C419</f>
        <v>143697.57361999998</v>
      </c>
      <c r="AD419" s="5">
        <f>Y419+AB419</f>
        <v>10124.387639999999</v>
      </c>
      <c r="AE419" s="5">
        <f>SUM(AE413:AE418)/C419</f>
        <v>147990.0653</v>
      </c>
      <c r="AP419" s="5">
        <f>Y419+AB419+AH419+AK419</f>
        <v>10124.387639999999</v>
      </c>
      <c r="AQ419" s="5">
        <f>Z419+AC419+AI419+AL419</f>
        <v>147990.0653</v>
      </c>
      <c r="AS419" s="5">
        <f>Z419+AC419+AI419+AL419</f>
        <v>147990.0653</v>
      </c>
      <c r="AU419" s="5">
        <f>SUM(AU413:AU418)/C419</f>
        <v>156236.03035999998</v>
      </c>
      <c r="AV419" s="1">
        <f>K419/AU419</f>
        <v>0.05277889511785212</v>
      </c>
      <c r="AW419" s="1">
        <f>AE419/AU419</f>
        <v>0.947221104882148</v>
      </c>
      <c r="AY419" s="5">
        <f>V419+AQ419</f>
        <v>147990.0653</v>
      </c>
      <c r="AZ419" s="1">
        <f>V419/AY419</f>
        <v>0</v>
      </c>
      <c r="BA419" s="1">
        <f>AQ419/AY419</f>
        <v>1</v>
      </c>
    </row>
    <row r="420" ht="12.75">
      <c r="B420" s="3"/>
    </row>
    <row r="421" spans="1:53" ht="12.75">
      <c r="A421" s="4">
        <v>1591</v>
      </c>
      <c r="B421" s="3">
        <v>12</v>
      </c>
      <c r="C421" s="3">
        <f>B421/12</f>
        <v>1</v>
      </c>
      <c r="D421" s="5">
        <f>E421/0.2447529</f>
        <v>17.481713189098066</v>
      </c>
      <c r="E421" s="5">
        <v>4.2787</v>
      </c>
      <c r="F421" s="5">
        <v>721.2833</v>
      </c>
      <c r="G421" s="5">
        <f>H421/0.2447529</f>
        <v>42.24873331429372</v>
      </c>
      <c r="H421" s="5">
        <v>10.3405</v>
      </c>
      <c r="I421" s="5">
        <v>1744.7159</v>
      </c>
      <c r="J421" s="5">
        <f aca="true" t="shared" si="136" ref="J421:K425">E421+H421</f>
        <v>14.6192</v>
      </c>
      <c r="K421" s="5">
        <f t="shared" si="136"/>
        <v>2465.9992</v>
      </c>
      <c r="Y421" s="5">
        <v>70.7619</v>
      </c>
      <c r="Z421" s="5">
        <v>1034.1611</v>
      </c>
      <c r="AA421" s="5">
        <f>AB421/0.2447529</f>
        <v>72183.20191507434</v>
      </c>
      <c r="AB421" s="5">
        <v>17667.048</v>
      </c>
      <c r="AC421" s="5">
        <v>257784.7569</v>
      </c>
      <c r="AD421" s="5">
        <f aca="true" t="shared" si="137" ref="AD421:AE425">Y421+AB421</f>
        <v>17737.8099</v>
      </c>
      <c r="AE421" s="5">
        <f t="shared" si="137"/>
        <v>258818.918</v>
      </c>
      <c r="AP421" s="5">
        <f aca="true" t="shared" si="138" ref="AP421:AQ425">Y421+AB421+AH421+AK421</f>
        <v>17737.8099</v>
      </c>
      <c r="AQ421" s="5">
        <f t="shared" si="138"/>
        <v>258818.918</v>
      </c>
      <c r="AS421" s="5">
        <f>Z421+AC421+AI421+AL421</f>
        <v>258818.918</v>
      </c>
      <c r="AU421" s="5">
        <f>K421+AE421</f>
        <v>261284.9172</v>
      </c>
      <c r="AV421" s="1">
        <f>K421/AU421</f>
        <v>0.009437969961780864</v>
      </c>
      <c r="AW421" s="1">
        <f>AE421/AU421</f>
        <v>0.9905620300382192</v>
      </c>
      <c r="AY421" s="5">
        <f>V421+AQ421</f>
        <v>258818.918</v>
      </c>
      <c r="AZ421" s="1">
        <f>V421/AY421</f>
        <v>0</v>
      </c>
      <c r="BA421" s="1">
        <f>AQ421/AY421</f>
        <v>1</v>
      </c>
    </row>
    <row r="422" spans="1:53" ht="12.75">
      <c r="A422" s="4">
        <v>1592</v>
      </c>
      <c r="B422" s="3">
        <v>12</v>
      </c>
      <c r="C422" s="3">
        <f>B422/12</f>
        <v>1</v>
      </c>
      <c r="D422" s="5">
        <f>E422/0.2447529</f>
        <v>17.529925079539403</v>
      </c>
      <c r="E422" s="5">
        <v>4.2905</v>
      </c>
      <c r="F422" s="5">
        <v>723.2594</v>
      </c>
      <c r="G422" s="5">
        <f>H422/0.2447529</f>
        <v>54.95420074695745</v>
      </c>
      <c r="H422" s="5">
        <v>13.4502</v>
      </c>
      <c r="I422" s="5">
        <v>2269.388</v>
      </c>
      <c r="J422" s="5">
        <f t="shared" si="136"/>
        <v>17.7407</v>
      </c>
      <c r="K422" s="5">
        <f t="shared" si="136"/>
        <v>2992.6474</v>
      </c>
      <c r="Y422" s="5">
        <v>70.9558</v>
      </c>
      <c r="Z422" s="5">
        <v>1036.9944</v>
      </c>
      <c r="AA422" s="5">
        <f>AB422/0.2447529</f>
        <v>63361.899695570515</v>
      </c>
      <c r="AB422" s="5">
        <v>15508.0087</v>
      </c>
      <c r="AC422" s="5">
        <v>226293.6751</v>
      </c>
      <c r="AD422" s="5">
        <f t="shared" si="137"/>
        <v>15578.9645</v>
      </c>
      <c r="AE422" s="5">
        <f t="shared" si="137"/>
        <v>227330.6695</v>
      </c>
      <c r="AP422" s="5">
        <f t="shared" si="138"/>
        <v>15578.9645</v>
      </c>
      <c r="AQ422" s="5">
        <f t="shared" si="138"/>
        <v>227330.6695</v>
      </c>
      <c r="AS422" s="5">
        <f>Z422+AC422+AI422+AL422</f>
        <v>227330.6695</v>
      </c>
      <c r="AU422" s="5">
        <f>K422+AE422</f>
        <v>230323.31689999998</v>
      </c>
      <c r="AV422" s="1">
        <f>K422/AU422</f>
        <v>0.01299324549628349</v>
      </c>
      <c r="AW422" s="1">
        <f>AE422/AU422</f>
        <v>0.9870067545037166</v>
      </c>
      <c r="AY422" s="5">
        <f>V422+AQ422</f>
        <v>227330.6695</v>
      </c>
      <c r="AZ422" s="1">
        <f>V422/AY422</f>
        <v>0</v>
      </c>
      <c r="BA422" s="1">
        <f>AQ422/AY422</f>
        <v>1</v>
      </c>
    </row>
    <row r="423" spans="1:53" ht="12.75">
      <c r="A423" s="4">
        <v>1593</v>
      </c>
      <c r="B423" s="3">
        <v>12</v>
      </c>
      <c r="C423" s="3">
        <f>B423/12</f>
        <v>1</v>
      </c>
      <c r="D423" s="5">
        <f>E423/0.2447529</f>
        <v>3.9276347695982357</v>
      </c>
      <c r="E423" s="5">
        <v>0.9613</v>
      </c>
      <c r="F423" s="5">
        <v>162.0417</v>
      </c>
      <c r="G423" s="5">
        <f>H423/0.2447529</f>
        <v>18.837774751596406</v>
      </c>
      <c r="H423" s="5">
        <v>4.6106</v>
      </c>
      <c r="I423" s="5">
        <v>777.9174</v>
      </c>
      <c r="J423" s="5">
        <f t="shared" si="136"/>
        <v>5.571899999999999</v>
      </c>
      <c r="K423" s="5">
        <f t="shared" si="136"/>
        <v>939.9591</v>
      </c>
      <c r="Y423" s="5">
        <v>15.8972</v>
      </c>
      <c r="Z423" s="5">
        <v>232.3321</v>
      </c>
      <c r="AA423" s="5">
        <f>AB423/0.2447529</f>
        <v>32726.17076243019</v>
      </c>
      <c r="AB423" s="5">
        <v>8009.825199999999</v>
      </c>
      <c r="AC423" s="5">
        <v>131646.2287</v>
      </c>
      <c r="AD423" s="5">
        <f t="shared" si="137"/>
        <v>8025.7224</v>
      </c>
      <c r="AE423" s="5">
        <f t="shared" si="137"/>
        <v>131878.5608</v>
      </c>
      <c r="AP423" s="5">
        <f t="shared" si="138"/>
        <v>8025.7224</v>
      </c>
      <c r="AQ423" s="5">
        <f t="shared" si="138"/>
        <v>131878.5608</v>
      </c>
      <c r="AS423" s="5">
        <f>Z423+AC423+AI423+AL423</f>
        <v>131878.5608</v>
      </c>
      <c r="AU423" s="5">
        <f>K423+AE423</f>
        <v>132818.5199</v>
      </c>
      <c r="AV423" s="1">
        <f>K423/AU423</f>
        <v>0.007077018330784756</v>
      </c>
      <c r="AW423" s="1">
        <f>AE423/AU423</f>
        <v>0.9929229816692152</v>
      </c>
      <c r="AY423" s="5">
        <f>V423+AQ423</f>
        <v>131878.5608</v>
      </c>
      <c r="AZ423" s="1">
        <f>V423/AY423</f>
        <v>0</v>
      </c>
      <c r="BA423" s="1">
        <f>AQ423/AY423</f>
        <v>1</v>
      </c>
    </row>
    <row r="424" spans="1:55" ht="12.75">
      <c r="A424" s="4">
        <v>1594</v>
      </c>
      <c r="B424" s="3">
        <v>12</v>
      </c>
      <c r="C424" s="3">
        <f>B424/12</f>
        <v>1</v>
      </c>
      <c r="D424" s="5">
        <f>E424/0.2447529</f>
        <v>0</v>
      </c>
      <c r="E424" s="5">
        <v>0</v>
      </c>
      <c r="F424" s="5">
        <v>0</v>
      </c>
      <c r="G424" s="5">
        <f>H424/0.2447529</f>
        <v>9.105918663272222</v>
      </c>
      <c r="H424" s="5">
        <v>2.2287</v>
      </c>
      <c r="I424" s="5">
        <v>372.9818</v>
      </c>
      <c r="J424" s="5">
        <f t="shared" si="136"/>
        <v>2.2287</v>
      </c>
      <c r="K424" s="5">
        <f t="shared" si="136"/>
        <v>372.9818</v>
      </c>
      <c r="Y424" s="5">
        <v>0</v>
      </c>
      <c r="Z424" s="5">
        <v>0</v>
      </c>
      <c r="AA424" s="5">
        <f>AB424/0.2447529</f>
        <v>31199.199274043327</v>
      </c>
      <c r="AB424" s="5">
        <v>7636.094499999999</v>
      </c>
      <c r="AC424" s="5">
        <v>139628.7145</v>
      </c>
      <c r="AD424" s="5">
        <f t="shared" si="137"/>
        <v>7636.094499999999</v>
      </c>
      <c r="AE424" s="5">
        <f t="shared" si="137"/>
        <v>139628.7145</v>
      </c>
      <c r="AP424" s="5">
        <f t="shared" si="138"/>
        <v>7636.094499999999</v>
      </c>
      <c r="AQ424" s="5">
        <f t="shared" si="138"/>
        <v>139628.7145</v>
      </c>
      <c r="AS424" s="5">
        <f>Z424+AC424+AI424+AL424</f>
        <v>139628.7145</v>
      </c>
      <c r="AU424" s="5">
        <f>K424+AE424</f>
        <v>140001.6963</v>
      </c>
      <c r="AV424" s="1">
        <f>K424/AU424</f>
        <v>0.0026641234346244133</v>
      </c>
      <c r="AW424" s="1">
        <f>AE424/AU424</f>
        <v>0.9973358765653755</v>
      </c>
      <c r="AY424" s="5">
        <f>V424+AQ424</f>
        <v>139628.7145</v>
      </c>
      <c r="AZ424" s="1">
        <f>V424/AY424</f>
        <v>0</v>
      </c>
      <c r="BA424" s="1">
        <f>AQ424/AY424</f>
        <v>1</v>
      </c>
      <c r="BC424" t="s">
        <v>64</v>
      </c>
    </row>
    <row r="425" spans="1:53" ht="12.75">
      <c r="A425" s="4">
        <v>1595</v>
      </c>
      <c r="B425" s="3">
        <v>12</v>
      </c>
      <c r="C425" s="3">
        <f>B425/12</f>
        <v>1</v>
      </c>
      <c r="D425" s="5">
        <f>E425/0.2447529</f>
        <v>0</v>
      </c>
      <c r="E425" s="5">
        <v>0</v>
      </c>
      <c r="F425" s="5">
        <v>0</v>
      </c>
      <c r="G425" s="5">
        <f>H425/0.2447529</f>
        <v>27.242578126755596</v>
      </c>
      <c r="H425" s="5">
        <v>6.6677</v>
      </c>
      <c r="I425" s="5">
        <v>1115.8881</v>
      </c>
      <c r="J425" s="5">
        <f t="shared" si="136"/>
        <v>6.6677</v>
      </c>
      <c r="K425" s="5">
        <f t="shared" si="136"/>
        <v>1115.8881</v>
      </c>
      <c r="Y425" s="5">
        <v>0</v>
      </c>
      <c r="Z425" s="5">
        <v>0</v>
      </c>
      <c r="AA425" s="5">
        <f>AB425/0.2447529</f>
        <v>17931.86801872419</v>
      </c>
      <c r="AB425" s="5">
        <v>4388.8767</v>
      </c>
      <c r="AC425" s="5">
        <v>64026.8594</v>
      </c>
      <c r="AD425" s="5">
        <f t="shared" si="137"/>
        <v>4388.8767</v>
      </c>
      <c r="AE425" s="5">
        <f t="shared" si="137"/>
        <v>64026.8594</v>
      </c>
      <c r="AP425" s="5">
        <f t="shared" si="138"/>
        <v>4388.8767</v>
      </c>
      <c r="AQ425" s="5">
        <f t="shared" si="138"/>
        <v>64026.8594</v>
      </c>
      <c r="AS425" s="5">
        <f>Z425+AC425+AI425+AL425</f>
        <v>64026.8594</v>
      </c>
      <c r="AU425" s="5">
        <f>K425+AE425</f>
        <v>65142.7475</v>
      </c>
      <c r="AV425" s="1">
        <f>K425/AU425</f>
        <v>0.01712989001576883</v>
      </c>
      <c r="AW425" s="1">
        <f>AE425/AU425</f>
        <v>0.9828701099842312</v>
      </c>
      <c r="AY425" s="5">
        <f>V425+AQ425</f>
        <v>64026.8594</v>
      </c>
      <c r="AZ425" s="1">
        <f>V425/AY425</f>
        <v>0</v>
      </c>
      <c r="BA425" s="1">
        <f>AQ425/AY425</f>
        <v>1</v>
      </c>
    </row>
    <row r="426" ht="12.75">
      <c r="B426" s="3"/>
    </row>
    <row r="427" spans="1:53" ht="12.75">
      <c r="A427" s="4" t="s">
        <v>57</v>
      </c>
      <c r="B427" s="8">
        <f>SUM(B421:B426)</f>
        <v>60</v>
      </c>
      <c r="C427" s="3">
        <f>B427/12</f>
        <v>5</v>
      </c>
      <c r="D427" s="5">
        <f>E427/0.2447529</f>
        <v>7.78785460764714</v>
      </c>
      <c r="E427" s="5">
        <f>SUM(E421:E426)/C427</f>
        <v>1.9060999999999997</v>
      </c>
      <c r="F427" s="5">
        <f>SUM(F421:F426)/C427</f>
        <v>321.31687999999997</v>
      </c>
      <c r="G427" s="5">
        <f>H427/0.2447529</f>
        <v>30.47784112057508</v>
      </c>
      <c r="H427" s="5">
        <f>SUM(H421:H426)/C427</f>
        <v>7.45954</v>
      </c>
      <c r="I427" s="5">
        <f>SUM(I421:I426)/C427</f>
        <v>1256.17824</v>
      </c>
      <c r="J427" s="5">
        <f>SUM(J421:J426)/C427</f>
        <v>9.365639999999999</v>
      </c>
      <c r="K427" s="5">
        <f>SUM(K421:K426)/C427</f>
        <v>1577.49512</v>
      </c>
      <c r="Y427" s="5">
        <f>SUM(Y421:Y426)/C427</f>
        <v>31.522979999999997</v>
      </c>
      <c r="Z427" s="5">
        <f>SUM(Z421:Z426)/C427</f>
        <v>460.69752</v>
      </c>
      <c r="AA427" s="5">
        <f>AB427/0.2447529</f>
        <v>43480.46793316852</v>
      </c>
      <c r="AB427" s="5">
        <f>SUM(AB421:AB426)/C427</f>
        <v>10641.97062</v>
      </c>
      <c r="AC427" s="5">
        <f>SUM(AC421:AC426)/C427</f>
        <v>163876.04692</v>
      </c>
      <c r="AD427" s="5">
        <f>Y427+AB427</f>
        <v>10673.4936</v>
      </c>
      <c r="AE427" s="5">
        <f>SUM(AE421:AE426)/C427</f>
        <v>164336.74443999998</v>
      </c>
      <c r="AP427" s="5">
        <f>Y427+AB427+AH427+AK427</f>
        <v>10673.4936</v>
      </c>
      <c r="AQ427" s="5">
        <f>Z427+AC427+AI427+AL427</f>
        <v>164336.74443999998</v>
      </c>
      <c r="AS427" s="5">
        <f>Z427+AC427+AI427+AL427</f>
        <v>164336.74443999998</v>
      </c>
      <c r="AU427" s="5">
        <f>SUM(AU421:AU426)/C427</f>
        <v>165914.23956</v>
      </c>
      <c r="AV427" s="1">
        <f>K427/AU427</f>
        <v>0.009507894706225782</v>
      </c>
      <c r="AW427" s="1">
        <f>AE427/AU427</f>
        <v>0.9904921052937742</v>
      </c>
      <c r="AY427" s="5">
        <f>V427+AQ427</f>
        <v>164336.74443999998</v>
      </c>
      <c r="AZ427" s="1">
        <f>V427/AY427</f>
        <v>0</v>
      </c>
      <c r="BA427" s="1">
        <f>AQ427/AY427</f>
        <v>1</v>
      </c>
    </row>
    <row r="428" ht="12.75">
      <c r="B428" s="3"/>
    </row>
    <row r="429" spans="1:53" ht="12.75">
      <c r="A429" s="4">
        <v>1596</v>
      </c>
      <c r="B429" s="3">
        <v>12</v>
      </c>
      <c r="C429" s="3">
        <f>B429/12</f>
        <v>1</v>
      </c>
      <c r="D429" s="5">
        <f>E429/0.2447529</f>
        <v>0</v>
      </c>
      <c r="E429" s="5">
        <v>0</v>
      </c>
      <c r="F429" s="5">
        <v>0</v>
      </c>
      <c r="G429" s="5">
        <f>H429/0.2447529</f>
        <v>20.919057547428448</v>
      </c>
      <c r="H429" s="5">
        <v>5.12</v>
      </c>
      <c r="I429" s="5">
        <v>857.6613</v>
      </c>
      <c r="J429" s="5">
        <f aca="true" t="shared" si="139" ref="J429:K433">E429+H429</f>
        <v>5.12</v>
      </c>
      <c r="K429" s="5">
        <f t="shared" si="139"/>
        <v>857.6613</v>
      </c>
      <c r="Y429" s="5">
        <v>0</v>
      </c>
      <c r="Z429" s="5">
        <v>0</v>
      </c>
      <c r="AA429" s="5">
        <f>AB429/0.2447529</f>
        <v>15168.175331119674</v>
      </c>
      <c r="AB429" s="5">
        <v>3712.4549</v>
      </c>
      <c r="AC429" s="5">
        <v>54173.2803</v>
      </c>
      <c r="AD429" s="5">
        <f aca="true" t="shared" si="140" ref="AD429:AE433">Y429+AB429</f>
        <v>3712.4549</v>
      </c>
      <c r="AE429" s="5">
        <f t="shared" si="140"/>
        <v>54173.2803</v>
      </c>
      <c r="AP429" s="5">
        <f aca="true" t="shared" si="141" ref="AP429:AQ433">Y429+AB429+AH429+AK429</f>
        <v>3712.4549</v>
      </c>
      <c r="AQ429" s="5">
        <f t="shared" si="141"/>
        <v>54173.2803</v>
      </c>
      <c r="AS429" s="5">
        <f>Z429+AC429+AI429+AL429</f>
        <v>54173.2803</v>
      </c>
      <c r="AU429" s="5">
        <f>K429+AE429</f>
        <v>55030.9416</v>
      </c>
      <c r="AV429" s="1">
        <f>K429/AU429</f>
        <v>0.015585074052231009</v>
      </c>
      <c r="AW429" s="1">
        <f>AE429/AU429</f>
        <v>0.984414925947769</v>
      </c>
      <c r="AY429" s="5">
        <f>V429+AQ429</f>
        <v>54173.2803</v>
      </c>
      <c r="AZ429" s="1">
        <f>V429/AY429</f>
        <v>0</v>
      </c>
      <c r="BA429" s="1">
        <f>AQ429/AY429</f>
        <v>1</v>
      </c>
    </row>
    <row r="430" spans="1:53" ht="12.75">
      <c r="A430" s="4">
        <v>1597</v>
      </c>
      <c r="B430" s="3">
        <v>12</v>
      </c>
      <c r="C430" s="3">
        <f>B430/12</f>
        <v>1</v>
      </c>
      <c r="D430" s="5">
        <f>E430/0.2447529</f>
        <v>0</v>
      </c>
      <c r="E430" s="5">
        <v>0</v>
      </c>
      <c r="F430" s="5">
        <v>0</v>
      </c>
      <c r="G430" s="5">
        <f>H430/0.2447529</f>
        <v>6.752524689186523</v>
      </c>
      <c r="H430" s="5">
        <v>1.6527</v>
      </c>
      <c r="I430" s="5">
        <v>278.2232</v>
      </c>
      <c r="J430" s="5">
        <f t="shared" si="139"/>
        <v>1.6527</v>
      </c>
      <c r="K430" s="5">
        <f t="shared" si="139"/>
        <v>278.2232</v>
      </c>
      <c r="Y430" s="5">
        <v>0</v>
      </c>
      <c r="Z430" s="5">
        <v>0</v>
      </c>
      <c r="AA430" s="5">
        <f>AB430/0.2447529</f>
        <v>8593.264880620414</v>
      </c>
      <c r="AB430" s="5">
        <v>2103.2265</v>
      </c>
      <c r="AC430" s="5">
        <v>30722.5234</v>
      </c>
      <c r="AD430" s="5">
        <f t="shared" si="140"/>
        <v>2103.2265</v>
      </c>
      <c r="AE430" s="5">
        <f t="shared" si="140"/>
        <v>30722.5234</v>
      </c>
      <c r="AP430" s="5">
        <f t="shared" si="141"/>
        <v>2103.2265</v>
      </c>
      <c r="AQ430" s="5">
        <f t="shared" si="141"/>
        <v>30722.5234</v>
      </c>
      <c r="AS430" s="5">
        <f>Z430+AC430+AI430+AL430</f>
        <v>30722.5234</v>
      </c>
      <c r="AU430" s="5">
        <f>K430+AE430</f>
        <v>31000.7466</v>
      </c>
      <c r="AV430" s="1">
        <f>K430/AU430</f>
        <v>0.00897472578934599</v>
      </c>
      <c r="AW430" s="1">
        <f>AE430/AU430</f>
        <v>0.991025274210654</v>
      </c>
      <c r="AY430" s="5">
        <f>V430+AQ430</f>
        <v>30722.5234</v>
      </c>
      <c r="AZ430" s="1">
        <f>V430/AY430</f>
        <v>0</v>
      </c>
      <c r="BA430" s="1">
        <f>AQ430/AY430</f>
        <v>1</v>
      </c>
    </row>
    <row r="431" spans="1:53" ht="12.75">
      <c r="A431" s="4">
        <v>1598</v>
      </c>
      <c r="B431" s="3">
        <v>12</v>
      </c>
      <c r="C431" s="3">
        <f>B431/12</f>
        <v>1</v>
      </c>
      <c r="D431" s="5">
        <f>E431/0.2447529</f>
        <v>0</v>
      </c>
      <c r="E431" s="5">
        <v>0</v>
      </c>
      <c r="F431" s="5">
        <v>0</v>
      </c>
      <c r="G431" s="5">
        <f>H431/0.2447529</f>
        <v>0.6917180552303978</v>
      </c>
      <c r="H431" s="5">
        <v>0.1693</v>
      </c>
      <c r="I431" s="5">
        <v>28.3313</v>
      </c>
      <c r="J431" s="5">
        <f t="shared" si="139"/>
        <v>0.1693</v>
      </c>
      <c r="K431" s="5">
        <f t="shared" si="139"/>
        <v>28.3313</v>
      </c>
      <c r="Y431" s="5">
        <v>0</v>
      </c>
      <c r="Z431" s="5">
        <v>0</v>
      </c>
      <c r="AA431" s="5">
        <f>AB431/0.2447529</f>
        <v>5425.520187911972</v>
      </c>
      <c r="AB431" s="5">
        <v>1327.9118</v>
      </c>
      <c r="AC431" s="5">
        <v>19007.1417</v>
      </c>
      <c r="AD431" s="5">
        <f t="shared" si="140"/>
        <v>1327.9118</v>
      </c>
      <c r="AE431" s="5">
        <f t="shared" si="140"/>
        <v>19007.1417</v>
      </c>
      <c r="AP431" s="5">
        <f t="shared" si="141"/>
        <v>1327.9118</v>
      </c>
      <c r="AQ431" s="5">
        <f t="shared" si="141"/>
        <v>19007.1417</v>
      </c>
      <c r="AS431" s="5">
        <f>Z431+AC431+AI431+AL431</f>
        <v>19007.1417</v>
      </c>
      <c r="AU431" s="5">
        <f>K431+AE431</f>
        <v>19035.473</v>
      </c>
      <c r="AV431" s="1">
        <f>K431/AU431</f>
        <v>0.00148834231752476</v>
      </c>
      <c r="AW431" s="1">
        <f>AE431/AU431</f>
        <v>0.9985116576824752</v>
      </c>
      <c r="AY431" s="5">
        <f>V431+AQ431</f>
        <v>19007.1417</v>
      </c>
      <c r="AZ431" s="1">
        <f>V431/AY431</f>
        <v>0</v>
      </c>
      <c r="BA431" s="1">
        <f>AQ431/AY431</f>
        <v>1</v>
      </c>
    </row>
    <row r="432" spans="1:53" ht="12.75">
      <c r="A432" s="4">
        <v>1599</v>
      </c>
      <c r="B432" s="3">
        <v>12</v>
      </c>
      <c r="C432" s="3">
        <f>B432/12</f>
        <v>1</v>
      </c>
      <c r="D432" s="5">
        <f>E432/0.2447529</f>
        <v>0</v>
      </c>
      <c r="E432" s="5">
        <v>0</v>
      </c>
      <c r="F432" s="5">
        <v>0</v>
      </c>
      <c r="G432" s="5">
        <f>H432/0.2447529</f>
        <v>0</v>
      </c>
      <c r="H432" s="5">
        <v>0</v>
      </c>
      <c r="I432" s="5">
        <v>0</v>
      </c>
      <c r="J432" s="5">
        <f t="shared" si="139"/>
        <v>0</v>
      </c>
      <c r="K432" s="5">
        <f t="shared" si="139"/>
        <v>0</v>
      </c>
      <c r="Y432" s="5">
        <v>0</v>
      </c>
      <c r="Z432" s="5">
        <v>0</v>
      </c>
      <c r="AA432" s="5">
        <f>AB432/0.2447529</f>
        <v>5658.300677949067</v>
      </c>
      <c r="AB432" s="5">
        <v>1384.8855</v>
      </c>
      <c r="AC432" s="5">
        <v>19709.295</v>
      </c>
      <c r="AD432" s="5">
        <f t="shared" si="140"/>
        <v>1384.8855</v>
      </c>
      <c r="AE432" s="5">
        <f t="shared" si="140"/>
        <v>19709.295</v>
      </c>
      <c r="AP432" s="5">
        <f t="shared" si="141"/>
        <v>1384.8855</v>
      </c>
      <c r="AQ432" s="5">
        <f t="shared" si="141"/>
        <v>19709.295</v>
      </c>
      <c r="AS432" s="5">
        <f>Z432+AC432+AI432+AL432</f>
        <v>19709.295</v>
      </c>
      <c r="AU432" s="5">
        <f>K432+AE432</f>
        <v>19709.295</v>
      </c>
      <c r="AV432" s="1">
        <f>K432/AU432</f>
        <v>0</v>
      </c>
      <c r="AW432" s="1">
        <f>AE432/AU432</f>
        <v>1</v>
      </c>
      <c r="AY432" s="5">
        <f>V432+AQ432</f>
        <v>19709.295</v>
      </c>
      <c r="AZ432" s="1">
        <f>V432/AY432</f>
        <v>0</v>
      </c>
      <c r="BA432" s="1">
        <f>AQ432/AY432</f>
        <v>1</v>
      </c>
    </row>
    <row r="433" spans="1:53" ht="12.75">
      <c r="A433" s="4">
        <v>1600</v>
      </c>
      <c r="B433" s="3">
        <v>12</v>
      </c>
      <c r="C433" s="3">
        <f>B433/12</f>
        <v>1</v>
      </c>
      <c r="D433" s="5">
        <f>E433/0.2447529</f>
        <v>97.63357247248143</v>
      </c>
      <c r="E433" s="5">
        <v>23.8961</v>
      </c>
      <c r="F433" s="5">
        <v>4316.4443</v>
      </c>
      <c r="G433" s="5">
        <f>H433/0.2447529</f>
        <v>7940.5114300995</v>
      </c>
      <c r="H433" s="5">
        <v>1943.4632</v>
      </c>
      <c r="I433" s="5">
        <v>351052.7764</v>
      </c>
      <c r="J433" s="5">
        <f t="shared" si="139"/>
        <v>1967.3592999999998</v>
      </c>
      <c r="K433" s="5">
        <f t="shared" si="139"/>
        <v>355369.22069999995</v>
      </c>
      <c r="Y433" s="5">
        <v>131.0839</v>
      </c>
      <c r="Z433" s="5">
        <v>1886.9482</v>
      </c>
      <c r="AA433" s="5">
        <f>AB433/0.2447529</f>
        <v>11359.610447925234</v>
      </c>
      <c r="AB433" s="5">
        <v>2780.2976</v>
      </c>
      <c r="AC433" s="5">
        <v>40554.284</v>
      </c>
      <c r="AD433" s="5">
        <f t="shared" si="140"/>
        <v>2911.3815</v>
      </c>
      <c r="AE433" s="5">
        <f t="shared" si="140"/>
        <v>42441.2322</v>
      </c>
      <c r="AP433" s="5">
        <f t="shared" si="141"/>
        <v>2911.3815</v>
      </c>
      <c r="AQ433" s="5">
        <f t="shared" si="141"/>
        <v>42441.2322</v>
      </c>
      <c r="AS433" s="5">
        <f>Z433+AC433+AI433+AL433</f>
        <v>42441.2322</v>
      </c>
      <c r="AU433" s="5">
        <f>K433+AE433</f>
        <v>397810.4528999999</v>
      </c>
      <c r="AV433" s="1">
        <f>K433/AU433</f>
        <v>0.8933129285804144</v>
      </c>
      <c r="AW433" s="1">
        <f>AE433/AU433</f>
        <v>0.10668707141958564</v>
      </c>
      <c r="AY433" s="5">
        <f>V433+AQ433</f>
        <v>42441.2322</v>
      </c>
      <c r="AZ433" s="1">
        <f>V433/AY433</f>
        <v>0</v>
      </c>
      <c r="BA433" s="1">
        <f>AQ433/AY433</f>
        <v>1</v>
      </c>
    </row>
    <row r="434" ht="12.75">
      <c r="B434" s="3"/>
    </row>
    <row r="435" spans="1:53" ht="12.75">
      <c r="A435" s="4" t="s">
        <v>58</v>
      </c>
      <c r="B435" s="3">
        <v>60</v>
      </c>
      <c r="C435" s="3">
        <f>B435/12</f>
        <v>5</v>
      </c>
      <c r="D435" s="5">
        <f>E435/0.2447529</f>
        <v>19.52671449449629</v>
      </c>
      <c r="E435" s="5">
        <f>SUM(E429:E434)/C435</f>
        <v>4.7792200000000005</v>
      </c>
      <c r="F435" s="5">
        <f>SUM(F429:F434)/C435</f>
        <v>863.28886</v>
      </c>
      <c r="G435" s="5">
        <f>H435/0.2447529</f>
        <v>1593.774946078269</v>
      </c>
      <c r="H435" s="5">
        <f>SUM(H429:H434)/C435</f>
        <v>390.08104</v>
      </c>
      <c r="I435" s="5">
        <f>SUM(I429:I434)/C435</f>
        <v>70443.39843999999</v>
      </c>
      <c r="J435" s="5">
        <f>SUM(J429:J434)/C435</f>
        <v>394.86026</v>
      </c>
      <c r="K435" s="5">
        <f>SUM(K429:K434)/C435</f>
        <v>71306.68729999999</v>
      </c>
      <c r="Y435" s="5">
        <f>SUM(Y429:Y434)/C435</f>
        <v>26.21678</v>
      </c>
      <c r="Z435" s="5">
        <f>SUM(Z429:Z434)/C435</f>
        <v>377.38964</v>
      </c>
      <c r="AA435" s="5">
        <f>AB435/0.2447529</f>
        <v>9240.974305105272</v>
      </c>
      <c r="AB435" s="5">
        <f>SUM(AB429:AB434)/C435</f>
        <v>2261.75526</v>
      </c>
      <c r="AC435" s="5">
        <f>SUM(AC429:AC434)/C435</f>
        <v>32833.304879999996</v>
      </c>
      <c r="AD435" s="5">
        <f>Y435+AB435</f>
        <v>2287.97204</v>
      </c>
      <c r="AE435" s="5">
        <f>SUM(AE429:AE434)/C435</f>
        <v>33210.69452</v>
      </c>
      <c r="AP435" s="5">
        <f>Y435+AB435+AH435+AK435</f>
        <v>2287.97204</v>
      </c>
      <c r="AQ435" s="5">
        <f>Z435+AC435+AI435+AL435</f>
        <v>33210.69452</v>
      </c>
      <c r="AS435" s="5">
        <f>Z435+AC435+AI435+AL435</f>
        <v>33210.69452</v>
      </c>
      <c r="AU435" s="5">
        <f>SUM(AU429:AU434)/C435</f>
        <v>104517.38181999998</v>
      </c>
      <c r="AV435" s="1">
        <f>K435/AU435</f>
        <v>0.6822471636612989</v>
      </c>
      <c r="AW435" s="1">
        <f>AE435/AU435</f>
        <v>0.3177528363387012</v>
      </c>
      <c r="AY435" s="5">
        <f>V435+AQ435</f>
        <v>33210.69452</v>
      </c>
      <c r="AZ435" s="1">
        <f>V435/AY435</f>
        <v>0</v>
      </c>
      <c r="BA435" s="1">
        <f>AQ435/AY435</f>
        <v>1</v>
      </c>
    </row>
    <row r="436" ht="12.75">
      <c r="B436" s="3"/>
    </row>
    <row r="437" ht="12.75">
      <c r="A437" s="4">
        <v>1601</v>
      </c>
    </row>
    <row r="438" ht="12.75">
      <c r="A438" s="4">
        <v>1602</v>
      </c>
    </row>
    <row r="439" ht="12.75">
      <c r="A439" s="4">
        <v>1603</v>
      </c>
    </row>
    <row r="440" ht="12.75">
      <c r="A440" s="4">
        <v>1604</v>
      </c>
    </row>
    <row r="441" ht="12.75">
      <c r="A441" s="4">
        <v>1605</v>
      </c>
    </row>
    <row r="442" ht="12.75">
      <c r="A442" s="4">
        <v>1606</v>
      </c>
    </row>
    <row r="443" ht="12.75">
      <c r="A443" s="4">
        <v>1607</v>
      </c>
    </row>
    <row r="444" ht="12.75">
      <c r="A444" s="4">
        <v>1608</v>
      </c>
    </row>
    <row r="445" ht="12.75">
      <c r="A445" s="4">
        <v>1609</v>
      </c>
    </row>
    <row r="446" ht="12.75">
      <c r="A446" s="4">
        <v>1610</v>
      </c>
    </row>
    <row r="447" ht="12.75">
      <c r="A447" s="4">
        <v>1611</v>
      </c>
    </row>
    <row r="448" ht="12.75">
      <c r="A448" s="4">
        <v>1612</v>
      </c>
    </row>
    <row r="449" ht="12.75">
      <c r="A449" s="4">
        <v>1613</v>
      </c>
    </row>
    <row r="450" ht="12.75">
      <c r="A450" s="4">
        <v>1614</v>
      </c>
    </row>
    <row r="451" ht="12.75">
      <c r="A451" s="4">
        <v>1615</v>
      </c>
    </row>
    <row r="452" ht="12.75">
      <c r="A452" s="4">
        <v>1616</v>
      </c>
    </row>
    <row r="453" ht="12.75">
      <c r="A453" s="4">
        <v>1617</v>
      </c>
    </row>
    <row r="454" ht="12.75">
      <c r="A454" s="4">
        <v>1618</v>
      </c>
    </row>
    <row r="455" ht="12.75">
      <c r="A455" s="4">
        <v>1619</v>
      </c>
    </row>
    <row r="456" ht="12.75">
      <c r="A456" s="4">
        <v>1620</v>
      </c>
    </row>
    <row r="457" ht="12.75">
      <c r="A457" s="4">
        <v>1621</v>
      </c>
    </row>
    <row r="458" ht="12.75">
      <c r="A458" s="4">
        <v>1622</v>
      </c>
    </row>
    <row r="459" ht="12.75">
      <c r="A459" s="4">
        <v>1623</v>
      </c>
    </row>
    <row r="460" ht="12.75">
      <c r="A460" s="4">
        <v>1624</v>
      </c>
    </row>
    <row r="461" ht="12.75">
      <c r="A461" s="4">
        <v>1625</v>
      </c>
    </row>
    <row r="462" ht="12.75">
      <c r="A462" s="4">
        <v>1626</v>
      </c>
    </row>
    <row r="463" ht="12.75">
      <c r="A463" s="4">
        <v>1627</v>
      </c>
    </row>
    <row r="464" ht="12.75">
      <c r="A464" s="4">
        <v>1628</v>
      </c>
    </row>
    <row r="465" ht="12.75">
      <c r="A465" s="4">
        <v>1629</v>
      </c>
    </row>
    <row r="466" ht="12.75">
      <c r="A466" s="4">
        <v>1630</v>
      </c>
    </row>
    <row r="467" ht="12.75">
      <c r="A467" s="4">
        <v>1631</v>
      </c>
    </row>
    <row r="468" ht="12.75">
      <c r="A468" s="4">
        <v>1632</v>
      </c>
    </row>
    <row r="469" ht="12.75">
      <c r="A469" s="4">
        <v>1633</v>
      </c>
    </row>
    <row r="470" ht="12.75">
      <c r="A470" s="4">
        <v>1634</v>
      </c>
    </row>
    <row r="471" ht="12.75">
      <c r="A471" s="4">
        <v>1635</v>
      </c>
    </row>
    <row r="472" ht="12.75">
      <c r="A472" s="4">
        <v>1636</v>
      </c>
    </row>
    <row r="473" ht="12.75">
      <c r="A473" s="4">
        <v>1637</v>
      </c>
    </row>
    <row r="474" ht="12.75">
      <c r="A474" s="4">
        <v>1638</v>
      </c>
    </row>
    <row r="475" ht="12.75">
      <c r="A475" s="4">
        <v>1639</v>
      </c>
    </row>
    <row r="476" ht="12.75">
      <c r="A476" s="4">
        <v>1640</v>
      </c>
    </row>
    <row r="477" ht="12.75">
      <c r="A477" s="4">
        <v>1641</v>
      </c>
    </row>
    <row r="478" ht="12.75">
      <c r="A478" s="4">
        <v>1642</v>
      </c>
    </row>
    <row r="479" ht="12.75">
      <c r="A479" s="4">
        <v>1643</v>
      </c>
    </row>
    <row r="480" ht="12.75">
      <c r="A480" s="4">
        <v>1644</v>
      </c>
    </row>
    <row r="481" ht="12.75">
      <c r="A481" s="4">
        <v>1645</v>
      </c>
    </row>
    <row r="482" ht="12.75">
      <c r="A482" s="4">
        <v>1646</v>
      </c>
    </row>
    <row r="483" ht="12.75">
      <c r="A483" s="4">
        <v>1647</v>
      </c>
    </row>
    <row r="484" ht="12.75">
      <c r="A484" s="4">
        <v>1648</v>
      </c>
    </row>
    <row r="485" ht="12.75">
      <c r="A485" s="4">
        <v>1649</v>
      </c>
    </row>
    <row r="486" ht="12.75">
      <c r="A486" s="4">
        <v>1650</v>
      </c>
    </row>
    <row r="487" ht="12.75">
      <c r="A487" s="4">
        <v>1651</v>
      </c>
    </row>
    <row r="488" ht="12.75">
      <c r="A488" s="4">
        <v>1652</v>
      </c>
    </row>
    <row r="489" ht="12.75">
      <c r="A489" s="4">
        <v>1653</v>
      </c>
    </row>
    <row r="490" ht="12.75">
      <c r="A490" s="4">
        <v>1654</v>
      </c>
    </row>
    <row r="491" ht="12.75">
      <c r="A491" s="4">
        <v>1655</v>
      </c>
    </row>
    <row r="492" ht="12.75">
      <c r="A492" s="4">
        <v>1656</v>
      </c>
    </row>
    <row r="493" ht="12.75">
      <c r="A493" s="4">
        <v>1657</v>
      </c>
    </row>
    <row r="494" ht="12.75">
      <c r="A494" s="4">
        <v>1658</v>
      </c>
    </row>
    <row r="495" ht="12.75">
      <c r="A495" s="4">
        <v>1659</v>
      </c>
    </row>
    <row r="496" ht="12.75">
      <c r="A496" s="4">
        <v>1660</v>
      </c>
    </row>
    <row r="497" ht="12.75">
      <c r="A497" s="4">
        <v>1661</v>
      </c>
    </row>
    <row r="498" ht="12.75">
      <c r="A498" s="4">
        <v>1662</v>
      </c>
    </row>
    <row r="499" ht="12.75">
      <c r="A499" s="4">
        <v>1663</v>
      </c>
    </row>
    <row r="500" ht="12.75">
      <c r="A500" s="4">
        <v>1664</v>
      </c>
    </row>
    <row r="501" ht="12.75">
      <c r="A501" s="4">
        <v>1665</v>
      </c>
    </row>
    <row r="502" ht="12.75">
      <c r="A502" s="4">
        <v>1666</v>
      </c>
    </row>
    <row r="503" ht="12.75">
      <c r="A503" s="4">
        <v>1667</v>
      </c>
    </row>
    <row r="504" ht="12.75">
      <c r="A504" s="4">
        <v>1668</v>
      </c>
    </row>
    <row r="505" ht="12.75">
      <c r="A505" s="4">
        <v>1669</v>
      </c>
    </row>
    <row r="506" ht="12.75">
      <c r="A506" s="4">
        <v>1670</v>
      </c>
    </row>
    <row r="507" ht="12.75">
      <c r="A507" s="4">
        <v>1671</v>
      </c>
    </row>
    <row r="508" ht="12.75">
      <c r="A508" s="4">
        <v>1672</v>
      </c>
    </row>
    <row r="509" ht="12.75">
      <c r="A509" s="4">
        <v>1673</v>
      </c>
    </row>
    <row r="510" ht="12.75">
      <c r="A510" s="4">
        <v>1674</v>
      </c>
    </row>
    <row r="511" ht="12.75">
      <c r="A511" s="4">
        <v>1675</v>
      </c>
    </row>
    <row r="512" ht="12.75">
      <c r="A512" s="4">
        <v>1676</v>
      </c>
    </row>
    <row r="513" ht="12.75">
      <c r="A513" s="4">
        <v>1677</v>
      </c>
    </row>
    <row r="514" ht="12.75">
      <c r="A514" s="4">
        <v>1678</v>
      </c>
    </row>
    <row r="515" ht="12.75">
      <c r="A515" s="4">
        <v>1679</v>
      </c>
    </row>
    <row r="516" ht="12.75">
      <c r="A516" s="4">
        <v>1680</v>
      </c>
    </row>
    <row r="517" ht="12.75">
      <c r="A517" s="4">
        <v>1681</v>
      </c>
    </row>
    <row r="518" ht="12.75">
      <c r="A518" s="4">
        <v>1682</v>
      </c>
    </row>
    <row r="519" ht="12.75">
      <c r="A519" s="4">
        <v>1683</v>
      </c>
    </row>
    <row r="520" ht="12.75">
      <c r="A520" s="4">
        <v>1684</v>
      </c>
    </row>
    <row r="521" ht="12.75">
      <c r="A521" s="4">
        <v>1685</v>
      </c>
    </row>
    <row r="522" ht="12.75">
      <c r="A522" s="4">
        <v>1686</v>
      </c>
    </row>
    <row r="523" ht="12.75">
      <c r="A523" s="4">
        <v>1687</v>
      </c>
    </row>
    <row r="524" ht="12.75">
      <c r="A524" s="4">
        <v>1688</v>
      </c>
    </row>
    <row r="525" ht="12.75">
      <c r="A525" s="4">
        <v>1689</v>
      </c>
    </row>
    <row r="526" ht="12.75">
      <c r="A526" s="4">
        <v>1690</v>
      </c>
    </row>
    <row r="527" ht="12.75">
      <c r="A527" s="4">
        <v>1691</v>
      </c>
    </row>
    <row r="528" ht="12.75">
      <c r="A528" s="4">
        <v>1692</v>
      </c>
    </row>
    <row r="529" ht="12.75">
      <c r="A529" s="4">
        <v>1693</v>
      </c>
    </row>
    <row r="530" ht="12.75">
      <c r="A530" s="4">
        <v>1694</v>
      </c>
    </row>
    <row r="531" ht="12.75">
      <c r="A531" s="4">
        <v>1695</v>
      </c>
    </row>
    <row r="532" ht="12.75">
      <c r="A532" s="4">
        <v>1696</v>
      </c>
    </row>
    <row r="533" ht="12.75">
      <c r="A533" s="4">
        <v>1697</v>
      </c>
    </row>
    <row r="534" ht="12.75">
      <c r="A534" s="4">
        <v>1698</v>
      </c>
    </row>
    <row r="535" ht="12.75">
      <c r="A535" s="4">
        <v>1699</v>
      </c>
    </row>
    <row r="536" ht="12.75">
      <c r="A536" s="4">
        <v>1700</v>
      </c>
    </row>
    <row r="537" ht="12.75">
      <c r="A537" s="4">
        <v>1701</v>
      </c>
    </row>
    <row r="538" ht="12.75">
      <c r="A538" s="4">
        <v>1702</v>
      </c>
    </row>
    <row r="539" ht="12.75">
      <c r="A539" s="4">
        <v>1703</v>
      </c>
    </row>
    <row r="540" ht="12.75">
      <c r="A540" s="4">
        <v>1704</v>
      </c>
    </row>
    <row r="541" ht="12.75">
      <c r="A541" s="4">
        <v>1705</v>
      </c>
    </row>
    <row r="542" ht="12.75">
      <c r="A542" s="4">
        <v>1706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A110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1.421875" style="0" customWidth="1"/>
    <col min="2" max="2" width="8.57421875" style="0" customWidth="1"/>
    <col min="3" max="3" width="7.00390625" style="0" customWidth="1"/>
    <col min="4" max="4" width="11.7109375" style="0" customWidth="1"/>
    <col min="5" max="5" width="9.57421875" style="0" customWidth="1"/>
    <col min="6" max="6" width="11.7109375" style="0" customWidth="1"/>
    <col min="7" max="7" width="10.57421875" style="0" customWidth="1"/>
    <col min="8" max="8" width="9.00390625" style="0" customWidth="1"/>
    <col min="9" max="10" width="11.7109375" style="0" customWidth="1"/>
    <col min="11" max="11" width="13.00390625" style="0" customWidth="1"/>
    <col min="13" max="13" width="10.57421875" style="0" customWidth="1"/>
    <col min="14" max="14" width="8.57421875" style="0" customWidth="1"/>
    <col min="15" max="15" width="11.7109375" style="0" customWidth="1"/>
    <col min="16" max="18" width="15.28125" style="0" customWidth="1"/>
    <col min="20" max="21" width="10.57421875" style="0" customWidth="1"/>
    <col min="22" max="22" width="11.7109375" style="0" customWidth="1"/>
    <col min="24" max="24" width="11.7109375" style="0" customWidth="1"/>
    <col min="25" max="25" width="10.57421875" style="0" customWidth="1"/>
    <col min="26" max="26" width="11.7109375" style="0" customWidth="1"/>
    <col min="27" max="27" width="10.57421875" style="0" customWidth="1"/>
    <col min="28" max="28" width="11.7109375" style="0" customWidth="1"/>
    <col min="29" max="29" width="10.57421875" style="0" customWidth="1"/>
    <col min="30" max="30" width="11.7109375" style="0" customWidth="1"/>
    <col min="31" max="31" width="13.00390625" style="0" customWidth="1"/>
    <col min="33" max="35" width="10.57421875" style="0" customWidth="1"/>
    <col min="36" max="38" width="15.28125" style="0" customWidth="1"/>
    <col min="40" max="41" width="11.7109375" style="0" customWidth="1"/>
    <col min="42" max="42" width="11.140625" style="0" customWidth="1"/>
    <col min="43" max="43" width="11.7109375" style="0" customWidth="1"/>
    <col min="45" max="45" width="11.7109375" style="0" customWidth="1"/>
    <col min="47" max="47" width="13.57421875" style="0" customWidth="1"/>
    <col min="48" max="49" width="9.00390625" style="0" customWidth="1"/>
    <col min="51" max="51" width="15.00390625" style="0" customWidth="1"/>
    <col min="52" max="53" width="9.00390625" style="0" customWidth="1"/>
  </cols>
  <sheetData>
    <row r="1" spans="1:53" ht="12.75">
      <c r="A1" s="4"/>
      <c r="B1" s="8"/>
      <c r="C1" s="3"/>
      <c r="D1" s="6" t="s">
        <v>90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1"/>
      <c r="AW1" s="1"/>
      <c r="AX1" s="1"/>
      <c r="AY1" s="5"/>
      <c r="AZ1" s="1"/>
      <c r="BA1" s="1"/>
    </row>
    <row r="2" spans="1:53" ht="12.75">
      <c r="A2" s="4"/>
      <c r="B2" s="8"/>
      <c r="C2" s="3"/>
      <c r="D2" s="6" t="s">
        <v>76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"/>
      <c r="AW2" s="1"/>
      <c r="AX2" s="1"/>
      <c r="AY2" s="5"/>
      <c r="AZ2" s="1"/>
      <c r="BA2" s="1"/>
    </row>
    <row r="3" spans="1:53" ht="12.75">
      <c r="A3" s="4"/>
      <c r="B3" s="8"/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 t="s">
        <v>95</v>
      </c>
      <c r="AV3" s="2"/>
      <c r="AW3" s="2"/>
      <c r="AX3" s="2"/>
      <c r="AY3" s="6" t="s">
        <v>95</v>
      </c>
      <c r="AZ3" s="1"/>
      <c r="BA3" s="1"/>
    </row>
    <row r="4" spans="1:53" ht="12.75">
      <c r="A4" s="4" t="s">
        <v>97</v>
      </c>
      <c r="B4" s="9" t="s">
        <v>87</v>
      </c>
      <c r="C4" s="7" t="s">
        <v>98</v>
      </c>
      <c r="D4" s="6" t="s">
        <v>72</v>
      </c>
      <c r="E4" s="6" t="s">
        <v>72</v>
      </c>
      <c r="F4" s="6" t="s">
        <v>72</v>
      </c>
      <c r="G4" s="6" t="s">
        <v>72</v>
      </c>
      <c r="H4" s="6" t="s">
        <v>72</v>
      </c>
      <c r="I4" s="6" t="s">
        <v>72</v>
      </c>
      <c r="J4" s="6" t="s">
        <v>72</v>
      </c>
      <c r="K4" s="6" t="s">
        <v>72</v>
      </c>
      <c r="L4" s="6"/>
      <c r="M4" s="6" t="s">
        <v>72</v>
      </c>
      <c r="N4" s="6" t="s">
        <v>72</v>
      </c>
      <c r="O4" s="6" t="s">
        <v>72</v>
      </c>
      <c r="P4" s="6" t="s">
        <v>72</v>
      </c>
      <c r="Q4" s="6" t="s">
        <v>72</v>
      </c>
      <c r="R4" s="6" t="s">
        <v>72</v>
      </c>
      <c r="S4" s="6"/>
      <c r="T4" s="6" t="s">
        <v>72</v>
      </c>
      <c r="U4" s="6" t="s">
        <v>72</v>
      </c>
      <c r="V4" s="6" t="s">
        <v>72</v>
      </c>
      <c r="W4" s="6"/>
      <c r="X4" s="6" t="s">
        <v>93</v>
      </c>
      <c r="Y4" s="6" t="s">
        <v>93</v>
      </c>
      <c r="Z4" s="6" t="s">
        <v>93</v>
      </c>
      <c r="AA4" s="6" t="s">
        <v>93</v>
      </c>
      <c r="AB4" s="6" t="s">
        <v>93</v>
      </c>
      <c r="AC4" s="6" t="s">
        <v>93</v>
      </c>
      <c r="AD4" s="6" t="s">
        <v>93</v>
      </c>
      <c r="AE4" s="6" t="s">
        <v>93</v>
      </c>
      <c r="AF4" s="6"/>
      <c r="AG4" s="6" t="s">
        <v>93</v>
      </c>
      <c r="AH4" s="6" t="s">
        <v>93</v>
      </c>
      <c r="AI4" s="6" t="s">
        <v>93</v>
      </c>
      <c r="AJ4" s="6" t="s">
        <v>93</v>
      </c>
      <c r="AK4" s="6" t="s">
        <v>93</v>
      </c>
      <c r="AL4" s="6" t="s">
        <v>93</v>
      </c>
      <c r="AM4" s="6"/>
      <c r="AN4" s="6" t="s">
        <v>93</v>
      </c>
      <c r="AO4" s="6" t="s">
        <v>93</v>
      </c>
      <c r="AP4" s="6" t="s">
        <v>93</v>
      </c>
      <c r="AQ4" s="6" t="s">
        <v>93</v>
      </c>
      <c r="AR4" s="6"/>
      <c r="AS4" s="6" t="s">
        <v>93</v>
      </c>
      <c r="AT4" s="6"/>
      <c r="AU4" s="6" t="s">
        <v>69</v>
      </c>
      <c r="AV4" s="2" t="s">
        <v>91</v>
      </c>
      <c r="AW4" s="2" t="s">
        <v>91</v>
      </c>
      <c r="AX4" s="2"/>
      <c r="AY4" s="6" t="s">
        <v>83</v>
      </c>
      <c r="AZ4" s="2" t="s">
        <v>91</v>
      </c>
      <c r="BA4" s="2" t="s">
        <v>91</v>
      </c>
    </row>
    <row r="5" spans="1:53" ht="12.75">
      <c r="A5" s="4"/>
      <c r="B5" s="8"/>
      <c r="C5" s="3"/>
      <c r="D5" s="6" t="s">
        <v>67</v>
      </c>
      <c r="E5" s="6" t="s">
        <v>67</v>
      </c>
      <c r="F5" s="6" t="s">
        <v>67</v>
      </c>
      <c r="G5" s="6" t="s">
        <v>60</v>
      </c>
      <c r="H5" s="6" t="s">
        <v>60</v>
      </c>
      <c r="I5" s="6" t="s">
        <v>60</v>
      </c>
      <c r="J5" s="6" t="s">
        <v>69</v>
      </c>
      <c r="K5" s="6" t="s">
        <v>69</v>
      </c>
      <c r="L5" s="6"/>
      <c r="M5" s="6" t="s">
        <v>74</v>
      </c>
      <c r="N5" s="6" t="s">
        <v>74</v>
      </c>
      <c r="O5" s="6" t="s">
        <v>74</v>
      </c>
      <c r="P5" s="6" t="s">
        <v>88</v>
      </c>
      <c r="Q5" s="6" t="s">
        <v>88</v>
      </c>
      <c r="R5" s="6" t="s">
        <v>88</v>
      </c>
      <c r="S5" s="6"/>
      <c r="T5" s="6" t="s">
        <v>94</v>
      </c>
      <c r="U5" s="6" t="s">
        <v>94</v>
      </c>
      <c r="V5" s="6" t="s">
        <v>94</v>
      </c>
      <c r="W5" s="6"/>
      <c r="X5" s="6" t="s">
        <v>67</v>
      </c>
      <c r="Y5" s="6" t="s">
        <v>67</v>
      </c>
      <c r="Z5" s="6" t="s">
        <v>67</v>
      </c>
      <c r="AA5" s="6" t="s">
        <v>60</v>
      </c>
      <c r="AB5" s="6" t="s">
        <v>60</v>
      </c>
      <c r="AC5" s="6" t="s">
        <v>60</v>
      </c>
      <c r="AD5" s="6" t="s">
        <v>69</v>
      </c>
      <c r="AE5" s="6" t="s">
        <v>69</v>
      </c>
      <c r="AF5" s="6"/>
      <c r="AG5" s="6" t="s">
        <v>74</v>
      </c>
      <c r="AH5" s="6" t="s">
        <v>74</v>
      </c>
      <c r="AI5" s="6" t="s">
        <v>74</v>
      </c>
      <c r="AJ5" s="6" t="s">
        <v>88</v>
      </c>
      <c r="AK5" s="6" t="s">
        <v>88</v>
      </c>
      <c r="AL5" s="6" t="s">
        <v>88</v>
      </c>
      <c r="AM5" s="6"/>
      <c r="AN5" s="6" t="s">
        <v>94</v>
      </c>
      <c r="AO5" s="6" t="s">
        <v>94</v>
      </c>
      <c r="AP5" s="6" t="s">
        <v>94</v>
      </c>
      <c r="AQ5" s="6" t="s">
        <v>94</v>
      </c>
      <c r="AR5" s="6"/>
      <c r="AS5" s="6" t="s">
        <v>94</v>
      </c>
      <c r="AT5" s="6"/>
      <c r="AU5" s="6" t="s">
        <v>2</v>
      </c>
      <c r="AV5" s="2" t="s">
        <v>71</v>
      </c>
      <c r="AW5" s="2" t="s">
        <v>92</v>
      </c>
      <c r="AX5" s="2"/>
      <c r="AY5" s="6" t="s">
        <v>6</v>
      </c>
      <c r="AZ5" s="2" t="s">
        <v>71</v>
      </c>
      <c r="BA5" s="2" t="s">
        <v>92</v>
      </c>
    </row>
    <row r="6" spans="1:53" ht="12.75">
      <c r="A6" s="4"/>
      <c r="B6" s="8"/>
      <c r="C6" s="3"/>
      <c r="D6" s="6" t="s">
        <v>84</v>
      </c>
      <c r="E6" s="6" t="s">
        <v>78</v>
      </c>
      <c r="F6" s="6" t="s">
        <v>6</v>
      </c>
      <c r="G6" s="6" t="s">
        <v>84</v>
      </c>
      <c r="H6" s="6" t="s">
        <v>78</v>
      </c>
      <c r="I6" s="6" t="s">
        <v>6</v>
      </c>
      <c r="J6" s="6" t="s">
        <v>62</v>
      </c>
      <c r="K6" s="6" t="s">
        <v>1</v>
      </c>
      <c r="L6" s="6"/>
      <c r="M6" s="6" t="s">
        <v>84</v>
      </c>
      <c r="N6" s="6" t="s">
        <v>78</v>
      </c>
      <c r="O6" s="6" t="s">
        <v>6</v>
      </c>
      <c r="P6" s="6" t="s">
        <v>84</v>
      </c>
      <c r="Q6" s="6" t="s">
        <v>77</v>
      </c>
      <c r="R6" s="6" t="s">
        <v>6</v>
      </c>
      <c r="S6" s="6"/>
      <c r="T6" s="6" t="s">
        <v>84</v>
      </c>
      <c r="U6" s="6" t="s">
        <v>78</v>
      </c>
      <c r="V6" s="6" t="s">
        <v>6</v>
      </c>
      <c r="W6" s="6"/>
      <c r="X6" s="6" t="s">
        <v>85</v>
      </c>
      <c r="Y6" s="6" t="s">
        <v>78</v>
      </c>
      <c r="Z6" s="6" t="s">
        <v>6</v>
      </c>
      <c r="AA6" s="6" t="s">
        <v>85</v>
      </c>
      <c r="AB6" s="6" t="s">
        <v>77</v>
      </c>
      <c r="AC6" s="6" t="s">
        <v>6</v>
      </c>
      <c r="AD6" s="6" t="s">
        <v>62</v>
      </c>
      <c r="AE6" s="6" t="s">
        <v>1</v>
      </c>
      <c r="AF6" s="6"/>
      <c r="AG6" s="6" t="s">
        <v>85</v>
      </c>
      <c r="AH6" s="6" t="s">
        <v>77</v>
      </c>
      <c r="AI6" s="6" t="s">
        <v>6</v>
      </c>
      <c r="AJ6" s="6" t="s">
        <v>85</v>
      </c>
      <c r="AK6" s="6" t="s">
        <v>77</v>
      </c>
      <c r="AL6" s="6" t="s">
        <v>6</v>
      </c>
      <c r="AM6" s="6"/>
      <c r="AN6" s="6" t="s">
        <v>84</v>
      </c>
      <c r="AO6" s="6" t="s">
        <v>84</v>
      </c>
      <c r="AP6" s="6" t="s">
        <v>82</v>
      </c>
      <c r="AQ6" s="6" t="s">
        <v>6</v>
      </c>
      <c r="AR6" s="6"/>
      <c r="AS6" s="6" t="s">
        <v>6</v>
      </c>
      <c r="AT6" s="6"/>
      <c r="AU6" s="5"/>
      <c r="AV6" s="1"/>
      <c r="AW6" s="1"/>
      <c r="AX6" s="1"/>
      <c r="AY6" s="5"/>
      <c r="AZ6" s="1"/>
      <c r="BA6" s="1"/>
    </row>
    <row r="7" spans="1:53" ht="12.75">
      <c r="A7" s="4"/>
      <c r="B7" s="8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1"/>
      <c r="AW7" s="1"/>
      <c r="AX7" s="1"/>
      <c r="AY7" s="5"/>
      <c r="AZ7" s="1"/>
      <c r="BA7" s="1"/>
    </row>
    <row r="8" spans="1:53" ht="12.75">
      <c r="A8" s="4" t="s">
        <v>0</v>
      </c>
      <c r="B8" s="8">
        <v>61.25</v>
      </c>
      <c r="C8" s="3">
        <v>5.104166666666667</v>
      </c>
      <c r="D8" s="5">
        <v>1067.7076299218934</v>
      </c>
      <c r="E8" s="5">
        <v>261.3245387755102</v>
      </c>
      <c r="F8" s="5">
        <v>3894.553469387755</v>
      </c>
      <c r="G8" s="5"/>
      <c r="H8" s="5"/>
      <c r="I8" s="5"/>
      <c r="J8" s="5">
        <v>261.3245387755102</v>
      </c>
      <c r="K8" s="5">
        <v>3894.553469387755</v>
      </c>
      <c r="L8" s="5"/>
      <c r="M8" s="5"/>
      <c r="N8" s="5"/>
      <c r="O8" s="5"/>
      <c r="P8" s="5"/>
      <c r="Q8" s="5"/>
      <c r="R8" s="5"/>
      <c r="S8" s="5"/>
      <c r="T8" s="5">
        <v>1067.7076299218934</v>
      </c>
      <c r="U8" s="5">
        <v>261.3245387755102</v>
      </c>
      <c r="V8" s="5">
        <v>3894.553469387755</v>
      </c>
      <c r="W8" s="5"/>
      <c r="X8" s="5">
        <v>15206.700526280534</v>
      </c>
      <c r="Y8" s="5">
        <v>3566.8055510204085</v>
      </c>
      <c r="Z8" s="5">
        <v>4773.974204081633</v>
      </c>
      <c r="AA8" s="5"/>
      <c r="AB8" s="5"/>
      <c r="AC8" s="5"/>
      <c r="AD8" s="5">
        <v>3566.8055510204085</v>
      </c>
      <c r="AE8" s="5">
        <v>4773.974204081633</v>
      </c>
      <c r="AF8" s="5"/>
      <c r="AG8" s="5"/>
      <c r="AH8" s="5"/>
      <c r="AI8" s="5"/>
      <c r="AJ8" s="5"/>
      <c r="AK8" s="5"/>
      <c r="AL8" s="5"/>
      <c r="AM8" s="5"/>
      <c r="AN8" s="5">
        <v>15206.700526280536</v>
      </c>
      <c r="AO8" s="5">
        <v>15206.700526280534</v>
      </c>
      <c r="AP8" s="5">
        <v>3566.8055510204085</v>
      </c>
      <c r="AQ8" s="5">
        <v>4773.974204081633</v>
      </c>
      <c r="AR8" s="5"/>
      <c r="AS8" s="5">
        <v>4773.974204081633</v>
      </c>
      <c r="AT8" s="5"/>
      <c r="AU8" s="5">
        <v>8668.527673469385</v>
      </c>
      <c r="AV8" s="1">
        <v>0.44927508062381794</v>
      </c>
      <c r="AW8" s="1">
        <v>0.5507249193761824</v>
      </c>
      <c r="AX8" s="1"/>
      <c r="AY8" s="5">
        <v>8668.527673469385</v>
      </c>
      <c r="AZ8" s="1">
        <v>0.44927508062381794</v>
      </c>
      <c r="BA8" s="1">
        <v>0.5507249193761824</v>
      </c>
    </row>
    <row r="10" spans="1:53" ht="12.75">
      <c r="A10" s="4" t="s">
        <v>7</v>
      </c>
      <c r="B10" s="8">
        <v>36</v>
      </c>
      <c r="C10" s="3">
        <v>3</v>
      </c>
      <c r="D10" s="5">
        <v>8.999552882383279</v>
      </c>
      <c r="E10" s="5">
        <v>2.2026666666666666</v>
      </c>
      <c r="F10" s="5">
        <v>44.333333333333336</v>
      </c>
      <c r="G10" s="5"/>
      <c r="H10" s="5"/>
      <c r="I10" s="5"/>
      <c r="J10" s="5">
        <v>2.2026666666666666</v>
      </c>
      <c r="K10" s="5">
        <v>44.333333333333336</v>
      </c>
      <c r="L10" s="5"/>
      <c r="M10" s="5"/>
      <c r="N10" s="5"/>
      <c r="O10" s="5"/>
      <c r="P10" s="5"/>
      <c r="Q10" s="5"/>
      <c r="R10" s="5"/>
      <c r="S10" s="5"/>
      <c r="T10" s="5">
        <v>8.999552882383279</v>
      </c>
      <c r="U10" s="5">
        <v>2.2026666666666666</v>
      </c>
      <c r="V10" s="5">
        <v>44.333333333333336</v>
      </c>
      <c r="W10" s="5"/>
      <c r="X10" s="5">
        <v>1256.0003952167053</v>
      </c>
      <c r="Y10" s="5">
        <v>294.601</v>
      </c>
      <c r="Z10" s="5">
        <v>518.1</v>
      </c>
      <c r="AA10" s="5"/>
      <c r="AB10" s="5"/>
      <c r="AC10" s="5"/>
      <c r="AD10" s="5">
        <v>294.601</v>
      </c>
      <c r="AE10" s="5">
        <v>518.1</v>
      </c>
      <c r="AF10" s="5"/>
      <c r="AG10" s="5"/>
      <c r="AH10" s="5"/>
      <c r="AI10" s="5"/>
      <c r="AJ10" s="5"/>
      <c r="AK10" s="5"/>
      <c r="AL10" s="5"/>
      <c r="AM10" s="5"/>
      <c r="AN10" s="5">
        <v>1256.0003952167056</v>
      </c>
      <c r="AO10" s="5">
        <v>1256.0003952167053</v>
      </c>
      <c r="AP10" s="5">
        <v>294.601</v>
      </c>
      <c r="AQ10" s="5">
        <v>518.1</v>
      </c>
      <c r="AR10" s="5"/>
      <c r="AS10" s="5">
        <v>518.1</v>
      </c>
      <c r="AT10" s="5"/>
      <c r="AU10" s="5">
        <v>562.4333333333333</v>
      </c>
      <c r="AV10" s="1">
        <v>0.07882415693711849</v>
      </c>
      <c r="AW10" s="1">
        <v>0.9211758430628817</v>
      </c>
      <c r="AX10" s="1"/>
      <c r="AY10" s="5">
        <v>562.4333333333333</v>
      </c>
      <c r="AZ10" s="1">
        <v>0.07882415693711849</v>
      </c>
      <c r="BA10" s="1">
        <v>0.9211758430628817</v>
      </c>
    </row>
    <row r="12" spans="1:53" ht="12.75">
      <c r="A12" s="4" t="s">
        <v>8</v>
      </c>
      <c r="B12" s="8">
        <v>56.33</v>
      </c>
      <c r="C12" s="3">
        <v>4.694166666666667</v>
      </c>
      <c r="D12" s="5">
        <v>1375.0613676556281</v>
      </c>
      <c r="E12" s="5">
        <v>336.5502574116812</v>
      </c>
      <c r="F12" s="5">
        <v>7026.126753062311</v>
      </c>
      <c r="G12" s="5"/>
      <c r="H12" s="5"/>
      <c r="I12" s="5"/>
      <c r="J12" s="5">
        <v>336.5502574116812</v>
      </c>
      <c r="K12" s="5">
        <v>7026.126753062311</v>
      </c>
      <c r="L12" s="5"/>
      <c r="M12" s="5"/>
      <c r="N12" s="5"/>
      <c r="O12" s="5"/>
      <c r="P12" s="5"/>
      <c r="Q12" s="5"/>
      <c r="R12" s="5"/>
      <c r="S12" s="5"/>
      <c r="T12" s="5">
        <v>1375.0613676556281</v>
      </c>
      <c r="U12" s="5">
        <v>336.5502574116812</v>
      </c>
      <c r="V12" s="5">
        <v>7026.126753062311</v>
      </c>
      <c r="W12" s="5"/>
      <c r="X12" s="5">
        <v>25219.300531932167</v>
      </c>
      <c r="Y12" s="5">
        <v>5915.309568613527</v>
      </c>
      <c r="Z12" s="5">
        <v>11864.29327179123</v>
      </c>
      <c r="AA12" s="5"/>
      <c r="AB12" s="5"/>
      <c r="AC12" s="5"/>
      <c r="AD12" s="5">
        <v>5915.309568613527</v>
      </c>
      <c r="AE12" s="5">
        <v>11864.29327179123</v>
      </c>
      <c r="AF12" s="5"/>
      <c r="AG12" s="5"/>
      <c r="AH12" s="5"/>
      <c r="AI12" s="5"/>
      <c r="AJ12" s="5"/>
      <c r="AK12" s="5"/>
      <c r="AL12" s="5"/>
      <c r="AM12" s="5"/>
      <c r="AN12" s="5">
        <v>25219.300531932167</v>
      </c>
      <c r="AO12" s="5">
        <v>25219.300531932167</v>
      </c>
      <c r="AP12" s="5">
        <v>5915.309568613527</v>
      </c>
      <c r="AQ12" s="5">
        <v>11864.29327179123</v>
      </c>
      <c r="AR12" s="5"/>
      <c r="AS12" s="5">
        <v>11864.29327179123</v>
      </c>
      <c r="AT12" s="5"/>
      <c r="AU12" s="5">
        <v>18890.42002485354</v>
      </c>
      <c r="AV12" s="1">
        <v>0.37194126672769867</v>
      </c>
      <c r="AW12" s="1">
        <v>0.6280587332723013</v>
      </c>
      <c r="AX12" s="1"/>
      <c r="AY12" s="5">
        <v>18890.42002485354</v>
      </c>
      <c r="AZ12" s="1">
        <v>0.37194126672769867</v>
      </c>
      <c r="BA12" s="1">
        <v>0.6280587332723013</v>
      </c>
    </row>
    <row r="14" spans="1:53" ht="12.75">
      <c r="A14" s="4" t="s">
        <v>9</v>
      </c>
      <c r="B14" s="8">
        <v>60</v>
      </c>
      <c r="C14" s="3">
        <v>5</v>
      </c>
      <c r="D14" s="5">
        <v>4480.6856221111175</v>
      </c>
      <c r="E14" s="5">
        <v>1096.6608</v>
      </c>
      <c r="F14" s="5">
        <v>24811.554</v>
      </c>
      <c r="G14" s="5"/>
      <c r="H14" s="5"/>
      <c r="I14" s="5"/>
      <c r="J14" s="5">
        <v>1096.6608</v>
      </c>
      <c r="K14" s="5">
        <v>24811.554</v>
      </c>
      <c r="L14" s="5"/>
      <c r="M14" s="5"/>
      <c r="N14" s="5"/>
      <c r="O14" s="5"/>
      <c r="P14" s="5"/>
      <c r="Q14" s="5"/>
      <c r="R14" s="5"/>
      <c r="S14" s="5"/>
      <c r="T14" s="5">
        <v>4480.6856221111175</v>
      </c>
      <c r="U14" s="5">
        <v>1096.6608</v>
      </c>
      <c r="V14" s="5">
        <v>24811.554</v>
      </c>
      <c r="W14" s="5"/>
      <c r="X14" s="5">
        <v>22079.9114748687</v>
      </c>
      <c r="Y14" s="5">
        <v>5178.9506</v>
      </c>
      <c r="Z14" s="5">
        <v>11397.251999999999</v>
      </c>
      <c r="AA14" s="5"/>
      <c r="AB14" s="5"/>
      <c r="AC14" s="5"/>
      <c r="AD14" s="5">
        <v>5178.9506</v>
      </c>
      <c r="AE14" s="5">
        <v>11397.251999999999</v>
      </c>
      <c r="AF14" s="5"/>
      <c r="AG14" s="5"/>
      <c r="AH14" s="5"/>
      <c r="AI14" s="5"/>
      <c r="AJ14" s="5"/>
      <c r="AK14" s="5"/>
      <c r="AL14" s="5"/>
      <c r="AM14" s="5"/>
      <c r="AN14" s="5">
        <v>22079.911474868702</v>
      </c>
      <c r="AO14" s="5">
        <v>22079.9114748687</v>
      </c>
      <c r="AP14" s="5">
        <v>5178.9506</v>
      </c>
      <c r="AQ14" s="5">
        <v>11397.251999999999</v>
      </c>
      <c r="AR14" s="5"/>
      <c r="AS14" s="5">
        <v>11397.251999999999</v>
      </c>
      <c r="AT14" s="5"/>
      <c r="AU14" s="5">
        <v>36208.806</v>
      </c>
      <c r="AV14" s="1">
        <v>0.685235354073813</v>
      </c>
      <c r="AW14" s="1">
        <v>0.31476464592618714</v>
      </c>
      <c r="AX14" s="1"/>
      <c r="AY14" s="5">
        <v>36208.806</v>
      </c>
      <c r="AZ14" s="1">
        <v>0.685235354073813</v>
      </c>
      <c r="BA14" s="1">
        <v>0.31476464592618714</v>
      </c>
    </row>
    <row r="16" spans="1:53" ht="12.75">
      <c r="A16" s="4" t="s">
        <v>10</v>
      </c>
      <c r="B16" s="8">
        <v>60</v>
      </c>
      <c r="C16" s="3">
        <v>5</v>
      </c>
      <c r="D16" s="5">
        <v>13041.01647008064</v>
      </c>
      <c r="E16" s="5">
        <v>3191.8266</v>
      </c>
      <c r="F16" s="5">
        <v>80870.028</v>
      </c>
      <c r="G16" s="5"/>
      <c r="H16" s="5"/>
      <c r="I16" s="5"/>
      <c r="J16" s="5">
        <v>3191.8266</v>
      </c>
      <c r="K16" s="5">
        <v>80870.028</v>
      </c>
      <c r="L16" s="5"/>
      <c r="M16" s="5"/>
      <c r="N16" s="5"/>
      <c r="O16" s="5"/>
      <c r="P16" s="5"/>
      <c r="Q16" s="5"/>
      <c r="R16" s="5"/>
      <c r="S16" s="5"/>
      <c r="T16" s="5">
        <v>13041.01647008064</v>
      </c>
      <c r="U16" s="5">
        <v>3191.8266</v>
      </c>
      <c r="V16" s="5">
        <v>80870.028</v>
      </c>
      <c r="W16" s="5"/>
      <c r="X16" s="5">
        <v>37606.2568304249</v>
      </c>
      <c r="Y16" s="5">
        <v>8820.730399999999</v>
      </c>
      <c r="Z16" s="5">
        <v>21251.516</v>
      </c>
      <c r="AA16" s="5"/>
      <c r="AB16" s="5"/>
      <c r="AC16" s="5"/>
      <c r="AD16" s="5">
        <v>8820.730399999999</v>
      </c>
      <c r="AE16" s="5">
        <v>21251.516</v>
      </c>
      <c r="AF16" s="5"/>
      <c r="AG16" s="5"/>
      <c r="AH16" s="5"/>
      <c r="AI16" s="5"/>
      <c r="AJ16" s="5"/>
      <c r="AK16" s="5"/>
      <c r="AL16" s="5"/>
      <c r="AM16" s="5"/>
      <c r="AN16" s="5">
        <v>37606.2568304249</v>
      </c>
      <c r="AO16" s="5">
        <v>37606.2568304249</v>
      </c>
      <c r="AP16" s="5">
        <v>8820.730399999999</v>
      </c>
      <c r="AQ16" s="5">
        <v>21251.516</v>
      </c>
      <c r="AR16" s="5"/>
      <c r="AS16" s="5">
        <v>21251.516</v>
      </c>
      <c r="AT16" s="5"/>
      <c r="AU16" s="5">
        <v>102121.54400000001</v>
      </c>
      <c r="AV16" s="1">
        <v>0.7918997777785264</v>
      </c>
      <c r="AW16" s="1">
        <v>0.20810022222147365</v>
      </c>
      <c r="AX16" s="1"/>
      <c r="AY16" s="5">
        <v>102121.54400000001</v>
      </c>
      <c r="AZ16" s="1">
        <v>0.7918997777785264</v>
      </c>
      <c r="BA16" s="1">
        <v>0.20810022222147365</v>
      </c>
    </row>
    <row r="18" spans="1:53" ht="12.75">
      <c r="A18" s="4" t="s">
        <v>11</v>
      </c>
      <c r="B18" s="8">
        <v>60</v>
      </c>
      <c r="C18" s="3">
        <v>5</v>
      </c>
      <c r="D18" s="5">
        <v>10745.087800798274</v>
      </c>
      <c r="E18" s="5">
        <v>2629.8914</v>
      </c>
      <c r="F18" s="5">
        <v>77350.494</v>
      </c>
      <c r="G18" s="5"/>
      <c r="H18" s="5"/>
      <c r="I18" s="5"/>
      <c r="J18" s="5">
        <v>2629.8914</v>
      </c>
      <c r="K18" s="5">
        <v>77350.494</v>
      </c>
      <c r="L18" s="5"/>
      <c r="M18" s="5"/>
      <c r="N18" s="5"/>
      <c r="O18" s="5"/>
      <c r="P18" s="5"/>
      <c r="Q18" s="5"/>
      <c r="R18" s="5"/>
      <c r="S18" s="5"/>
      <c r="T18" s="5">
        <v>10745.087800798274</v>
      </c>
      <c r="U18" s="5">
        <v>2629.8914</v>
      </c>
      <c r="V18" s="5">
        <v>77350.494</v>
      </c>
      <c r="W18" s="5"/>
      <c r="X18" s="5">
        <v>17020.177528828677</v>
      </c>
      <c r="Y18" s="5">
        <v>3992.1654000000003</v>
      </c>
      <c r="Z18" s="5">
        <v>11141.966</v>
      </c>
      <c r="AA18" s="5"/>
      <c r="AB18" s="5"/>
      <c r="AC18" s="5"/>
      <c r="AD18" s="5">
        <v>3992.1654000000003</v>
      </c>
      <c r="AE18" s="5">
        <v>11141.966</v>
      </c>
      <c r="AF18" s="5"/>
      <c r="AG18" s="5"/>
      <c r="AH18" s="5"/>
      <c r="AI18" s="5"/>
      <c r="AJ18" s="5"/>
      <c r="AK18" s="5"/>
      <c r="AL18" s="5"/>
      <c r="AM18" s="5"/>
      <c r="AN18" s="5">
        <v>17020.177528828677</v>
      </c>
      <c r="AO18" s="5">
        <v>17020.177528828677</v>
      </c>
      <c r="AP18" s="5">
        <v>3992.1654000000003</v>
      </c>
      <c r="AQ18" s="5">
        <v>11141.966</v>
      </c>
      <c r="AR18" s="5"/>
      <c r="AS18" s="5">
        <v>11141.966</v>
      </c>
      <c r="AT18" s="5"/>
      <c r="AU18" s="5">
        <v>88492.46</v>
      </c>
      <c r="AV18" s="1">
        <v>0.8740913519637719</v>
      </c>
      <c r="AW18" s="1">
        <v>0.12590864803622817</v>
      </c>
      <c r="AX18" s="1"/>
      <c r="AY18" s="5">
        <v>88492.46</v>
      </c>
      <c r="AZ18" s="1">
        <v>0.8740913519637719</v>
      </c>
      <c r="BA18" s="1">
        <v>0.12590864803622817</v>
      </c>
    </row>
    <row r="20" spans="1:53" ht="12.75">
      <c r="A20" s="4" t="s">
        <v>12</v>
      </c>
      <c r="B20" s="8">
        <v>58.16</v>
      </c>
      <c r="C20" s="3">
        <v>4.846666666666667</v>
      </c>
      <c r="D20" s="5">
        <v>6687.126220264003</v>
      </c>
      <c r="E20" s="5">
        <v>1636.6935350756535</v>
      </c>
      <c r="F20" s="5">
        <v>51788.71733149931</v>
      </c>
      <c r="G20" s="5"/>
      <c r="H20" s="5"/>
      <c r="I20" s="5"/>
      <c r="J20" s="5">
        <v>1636.6935350756535</v>
      </c>
      <c r="K20" s="5">
        <v>51788.71733149931</v>
      </c>
      <c r="L20" s="5"/>
      <c r="M20" s="5"/>
      <c r="N20" s="5"/>
      <c r="O20" s="5"/>
      <c r="P20" s="5"/>
      <c r="Q20" s="5"/>
      <c r="R20" s="5"/>
      <c r="S20" s="5"/>
      <c r="T20" s="5">
        <v>6687.126220264003</v>
      </c>
      <c r="U20" s="5">
        <v>1636.6935350756535</v>
      </c>
      <c r="V20" s="5">
        <v>51788.71733149931</v>
      </c>
      <c r="W20" s="5"/>
      <c r="X20" s="5">
        <v>44115.55388402262</v>
      </c>
      <c r="Y20" s="5">
        <v>10347.517675378267</v>
      </c>
      <c r="Z20" s="5">
        <v>33290.67400275103</v>
      </c>
      <c r="AA20" s="5"/>
      <c r="AB20" s="5"/>
      <c r="AC20" s="5"/>
      <c r="AD20" s="5">
        <v>10347.517675378267</v>
      </c>
      <c r="AE20" s="5">
        <v>33290.67400275103</v>
      </c>
      <c r="AF20" s="5"/>
      <c r="AG20" s="5"/>
      <c r="AH20" s="5"/>
      <c r="AI20" s="5"/>
      <c r="AJ20" s="5"/>
      <c r="AK20" s="5"/>
      <c r="AL20" s="5"/>
      <c r="AM20" s="5"/>
      <c r="AN20" s="5">
        <v>44115.55388402263</v>
      </c>
      <c r="AO20" s="5">
        <v>44115.55388402262</v>
      </c>
      <c r="AP20" s="5">
        <v>10347.517675378267</v>
      </c>
      <c r="AQ20" s="5">
        <v>33290.67400275103</v>
      </c>
      <c r="AR20" s="5"/>
      <c r="AS20" s="5">
        <v>33290.67400275103</v>
      </c>
      <c r="AT20" s="5"/>
      <c r="AU20" s="5">
        <v>85079.39133425035</v>
      </c>
      <c r="AV20" s="1">
        <v>0.6087104822839837</v>
      </c>
      <c r="AW20" s="1">
        <v>0.3912895177160162</v>
      </c>
      <c r="AX20" s="1"/>
      <c r="AY20" s="5">
        <v>85079.39133425035</v>
      </c>
      <c r="AZ20" s="1">
        <v>0.6087104822839837</v>
      </c>
      <c r="BA20" s="1">
        <v>0.3912895177160162</v>
      </c>
    </row>
    <row r="22" spans="1:53" ht="12.75">
      <c r="A22" s="4" t="s">
        <v>13</v>
      </c>
      <c r="B22" s="8">
        <v>27.4</v>
      </c>
      <c r="C22" s="3">
        <v>2.283333333333333</v>
      </c>
      <c r="D22" s="5">
        <v>7383.070366936119</v>
      </c>
      <c r="E22" s="5">
        <v>1807.0278832116792</v>
      </c>
      <c r="F22" s="5">
        <v>72090.3897810219</v>
      </c>
      <c r="G22" s="5"/>
      <c r="H22" s="5"/>
      <c r="I22" s="5"/>
      <c r="J22" s="5">
        <v>1807.0278832116792</v>
      </c>
      <c r="K22" s="5">
        <v>72090.3897810219</v>
      </c>
      <c r="L22" s="5"/>
      <c r="M22" s="5"/>
      <c r="N22" s="5"/>
      <c r="O22" s="5"/>
      <c r="P22" s="5"/>
      <c r="Q22" s="5"/>
      <c r="R22" s="5"/>
      <c r="S22" s="5"/>
      <c r="T22" s="5">
        <v>7383.070366936119</v>
      </c>
      <c r="U22" s="5">
        <v>1807.0278832116792</v>
      </c>
      <c r="V22" s="5">
        <v>72090.3897810219</v>
      </c>
      <c r="W22" s="5"/>
      <c r="X22" s="5">
        <v>20686.086564421665</v>
      </c>
      <c r="Y22" s="5">
        <v>4852.022189781022</v>
      </c>
      <c r="Z22" s="5">
        <v>18208.348905109488</v>
      </c>
      <c r="AA22" s="5"/>
      <c r="AB22" s="5"/>
      <c r="AC22" s="5"/>
      <c r="AD22" s="5">
        <v>4852.022189781022</v>
      </c>
      <c r="AE22" s="5">
        <v>18208.348905109488</v>
      </c>
      <c r="AF22" s="5"/>
      <c r="AG22" s="5"/>
      <c r="AH22" s="5"/>
      <c r="AI22" s="5"/>
      <c r="AJ22" s="5"/>
      <c r="AK22" s="5"/>
      <c r="AL22" s="5"/>
      <c r="AM22" s="5"/>
      <c r="AN22" s="5">
        <v>20686.086564421665</v>
      </c>
      <c r="AO22" s="5">
        <v>20686.086564421665</v>
      </c>
      <c r="AP22" s="5">
        <v>4852.022189781022</v>
      </c>
      <c r="AQ22" s="5">
        <v>18208.348905109488</v>
      </c>
      <c r="AR22" s="5"/>
      <c r="AS22" s="5">
        <v>18208.348905109488</v>
      </c>
      <c r="AT22" s="5"/>
      <c r="AU22" s="5">
        <v>90298.73868613139</v>
      </c>
      <c r="AV22" s="1">
        <v>0.7983543383878292</v>
      </c>
      <c r="AW22" s="1">
        <v>0.20164566161217082</v>
      </c>
      <c r="AX22" s="1"/>
      <c r="AY22" s="5">
        <v>90298.73868613139</v>
      </c>
      <c r="AZ22" s="1">
        <v>0.7983543383878292</v>
      </c>
      <c r="BA22" s="1">
        <v>0.20164566161217082</v>
      </c>
    </row>
    <row r="24" spans="1:53" ht="12.75">
      <c r="A24" s="4" t="s">
        <v>14</v>
      </c>
      <c r="B24" s="3">
        <v>28.93</v>
      </c>
      <c r="C24" s="3">
        <v>2.410833333333333</v>
      </c>
      <c r="D24" s="5">
        <v>2213.336662754909</v>
      </c>
      <c r="E24" s="5">
        <v>541.720566885586</v>
      </c>
      <c r="F24" s="5">
        <v>21890.920152091257</v>
      </c>
      <c r="G24" s="5"/>
      <c r="H24" s="5"/>
      <c r="I24" s="5"/>
      <c r="J24" s="5">
        <v>541.720566885586</v>
      </c>
      <c r="K24" s="5">
        <v>21890.920152091257</v>
      </c>
      <c r="L24" s="5"/>
      <c r="M24" s="5"/>
      <c r="N24" s="5"/>
      <c r="O24" s="5"/>
      <c r="P24" s="5"/>
      <c r="Q24" s="5"/>
      <c r="R24" s="5"/>
      <c r="S24" s="5"/>
      <c r="T24" s="5">
        <v>2213.336662754909</v>
      </c>
      <c r="U24" s="5">
        <v>541.720566885586</v>
      </c>
      <c r="V24" s="5">
        <v>21890.920152091257</v>
      </c>
      <c r="W24" s="5"/>
      <c r="X24" s="5">
        <v>8096.016224549788</v>
      </c>
      <c r="Y24" s="5">
        <v>1898.9599723470446</v>
      </c>
      <c r="Z24" s="5">
        <v>7567.387487037678</v>
      </c>
      <c r="AA24" s="5"/>
      <c r="AB24" s="5"/>
      <c r="AC24" s="5"/>
      <c r="AD24" s="5">
        <v>1898.9599723470446</v>
      </c>
      <c r="AE24" s="5">
        <v>7567.387487037678</v>
      </c>
      <c r="AF24" s="5"/>
      <c r="AG24" s="5"/>
      <c r="AH24" s="5"/>
      <c r="AI24" s="5"/>
      <c r="AJ24" s="5"/>
      <c r="AK24" s="5"/>
      <c r="AL24" s="5"/>
      <c r="AM24" s="5"/>
      <c r="AN24" s="5">
        <v>8096.016224549787</v>
      </c>
      <c r="AO24" s="5">
        <v>8096.016224549788</v>
      </c>
      <c r="AP24" s="5">
        <v>1898.9599723470446</v>
      </c>
      <c r="AQ24" s="5">
        <v>7567.387487037678</v>
      </c>
      <c r="AR24" s="5"/>
      <c r="AS24" s="5">
        <v>7567.387487037678</v>
      </c>
      <c r="AT24" s="5"/>
      <c r="AU24" s="5">
        <v>29458.307639128936</v>
      </c>
      <c r="AV24" s="1">
        <v>0.7431153350783106</v>
      </c>
      <c r="AW24" s="1">
        <v>0.2568846649216893</v>
      </c>
      <c r="AX24" s="1"/>
      <c r="AY24" s="5">
        <v>29458.307639128936</v>
      </c>
      <c r="AZ24" s="1">
        <v>0.7431153350783106</v>
      </c>
      <c r="BA24" s="1">
        <v>0.2568846649216893</v>
      </c>
    </row>
    <row r="26" spans="1:53" ht="12.75">
      <c r="A26" s="4" t="s">
        <v>15</v>
      </c>
      <c r="B26" s="3">
        <v>60</v>
      </c>
      <c r="C26" s="3">
        <v>5</v>
      </c>
      <c r="D26" s="5">
        <v>2164.669754679107</v>
      </c>
      <c r="E26" s="5">
        <v>529.8092</v>
      </c>
      <c r="F26" s="5">
        <v>22941.629999999997</v>
      </c>
      <c r="G26" s="5"/>
      <c r="H26" s="5"/>
      <c r="I26" s="5"/>
      <c r="J26" s="5">
        <v>529.8092</v>
      </c>
      <c r="K26" s="5">
        <v>22941.629999999997</v>
      </c>
      <c r="L26" s="5"/>
      <c r="M26" s="5"/>
      <c r="N26" s="5"/>
      <c r="O26" s="5"/>
      <c r="P26" s="5"/>
      <c r="Q26" s="5"/>
      <c r="R26" s="5"/>
      <c r="S26" s="5"/>
      <c r="T26" s="5">
        <v>2164.669754679107</v>
      </c>
      <c r="U26" s="5">
        <v>529.8092</v>
      </c>
      <c r="V26" s="5">
        <v>22941.629999999997</v>
      </c>
      <c r="W26" s="5"/>
      <c r="X26" s="5">
        <v>12009.486266779055</v>
      </c>
      <c r="Y26" s="5">
        <v>2816.8833999999997</v>
      </c>
      <c r="Z26" s="5">
        <v>11467.496</v>
      </c>
      <c r="AA26" s="5"/>
      <c r="AB26" s="5"/>
      <c r="AC26" s="5"/>
      <c r="AD26" s="5">
        <v>2816.8833999999997</v>
      </c>
      <c r="AE26" s="5">
        <v>11467.496</v>
      </c>
      <c r="AF26" s="5"/>
      <c r="AG26" s="5"/>
      <c r="AH26" s="5"/>
      <c r="AI26" s="5"/>
      <c r="AJ26" s="5"/>
      <c r="AK26" s="5"/>
      <c r="AL26" s="5"/>
      <c r="AM26" s="5"/>
      <c r="AN26" s="5">
        <v>12009.486266779055</v>
      </c>
      <c r="AO26" s="5">
        <v>12009.486266779055</v>
      </c>
      <c r="AP26" s="5">
        <v>2816.8833999999997</v>
      </c>
      <c r="AQ26" s="5">
        <v>11467.496</v>
      </c>
      <c r="AR26" s="5"/>
      <c r="AS26" s="5">
        <v>11467.496</v>
      </c>
      <c r="AT26" s="5"/>
      <c r="AU26" s="5">
        <v>34409.126000000004</v>
      </c>
      <c r="AV26" s="1">
        <v>0.6667309713126685</v>
      </c>
      <c r="AW26" s="1">
        <v>0.3332690286873313</v>
      </c>
      <c r="AX26" s="1"/>
      <c r="AY26" s="5">
        <v>34409.126000000004</v>
      </c>
      <c r="AZ26" s="1">
        <v>0.6667309713126685</v>
      </c>
      <c r="BA26" s="1">
        <v>0.3332690286873313</v>
      </c>
    </row>
    <row r="28" spans="1:53" ht="12.75">
      <c r="A28" s="4" t="s">
        <v>16</v>
      </c>
      <c r="B28" s="3">
        <v>55.06</v>
      </c>
      <c r="C28" s="3">
        <v>4.588333333333334</v>
      </c>
      <c r="D28" s="5">
        <v>1901.6144231638543</v>
      </c>
      <c r="E28" s="5">
        <v>465.4256447511805</v>
      </c>
      <c r="F28" s="5">
        <v>22891.08463983159</v>
      </c>
      <c r="G28" s="5"/>
      <c r="H28" s="5"/>
      <c r="I28" s="5"/>
      <c r="J28" s="5">
        <v>465.4256447511805</v>
      </c>
      <c r="K28" s="5">
        <v>22891.08463983159</v>
      </c>
      <c r="L28" s="5"/>
      <c r="M28" s="5"/>
      <c r="N28" s="5"/>
      <c r="O28" s="5"/>
      <c r="P28" s="5"/>
      <c r="Q28" s="5"/>
      <c r="R28" s="5"/>
      <c r="S28" s="5"/>
      <c r="T28" s="5">
        <v>1901.6144231638543</v>
      </c>
      <c r="U28" s="5">
        <v>465.4256447511805</v>
      </c>
      <c r="V28" s="5">
        <v>22891.08463983159</v>
      </c>
      <c r="W28" s="5"/>
      <c r="X28" s="5">
        <v>8584.310128303867</v>
      </c>
      <c r="Y28" s="5">
        <v>2013.4916818016707</v>
      </c>
      <c r="Z28" s="5">
        <v>8723.712465030889</v>
      </c>
      <c r="AA28" s="5"/>
      <c r="AB28" s="5"/>
      <c r="AC28" s="5"/>
      <c r="AD28" s="5">
        <v>2013.4916818016707</v>
      </c>
      <c r="AE28" s="5">
        <v>8723.712465030889</v>
      </c>
      <c r="AF28" s="5"/>
      <c r="AG28" s="5"/>
      <c r="AH28" s="5"/>
      <c r="AI28" s="5"/>
      <c r="AJ28" s="5"/>
      <c r="AK28" s="5"/>
      <c r="AL28" s="5"/>
      <c r="AM28" s="5"/>
      <c r="AN28" s="5">
        <v>8584.310128303867</v>
      </c>
      <c r="AO28" s="5">
        <v>8584.310128303867</v>
      </c>
      <c r="AP28" s="5">
        <v>2013.4916818016707</v>
      </c>
      <c r="AQ28" s="5">
        <v>8723.712465030889</v>
      </c>
      <c r="AR28" s="5"/>
      <c r="AS28" s="5">
        <v>8723.712465030889</v>
      </c>
      <c r="AT28" s="5"/>
      <c r="AU28" s="5">
        <v>31614.797104862486</v>
      </c>
      <c r="AV28" s="1">
        <v>0.7240623611755158</v>
      </c>
      <c r="AW28" s="1">
        <v>0.2759376388244841</v>
      </c>
      <c r="AX28" s="1"/>
      <c r="AY28" s="5">
        <v>31614.797104862486</v>
      </c>
      <c r="AZ28" s="1">
        <v>0.7240623611755158</v>
      </c>
      <c r="BA28" s="1">
        <v>0.2759376388244841</v>
      </c>
    </row>
    <row r="30" spans="1:53" ht="12.75">
      <c r="A30" s="4" t="s">
        <v>17</v>
      </c>
      <c r="B30" s="3">
        <v>60</v>
      </c>
      <c r="C30" s="3">
        <v>5</v>
      </c>
      <c r="D30" s="5">
        <v>1506.0667309764258</v>
      </c>
      <c r="E30" s="5">
        <v>368.61420000000004</v>
      </c>
      <c r="F30" s="5">
        <v>14458.241999999998</v>
      </c>
      <c r="G30" s="5"/>
      <c r="H30" s="5"/>
      <c r="I30" s="5"/>
      <c r="J30" s="5">
        <v>368.61420000000004</v>
      </c>
      <c r="K30" s="5">
        <v>14458.241999999998</v>
      </c>
      <c r="L30" s="5"/>
      <c r="M30" s="5"/>
      <c r="N30" s="5"/>
      <c r="O30" s="5"/>
      <c r="P30" s="5"/>
      <c r="Q30" s="5"/>
      <c r="R30" s="5"/>
      <c r="S30" s="5"/>
      <c r="T30" s="5">
        <v>1506.0667309764258</v>
      </c>
      <c r="U30" s="5">
        <v>368.61420000000004</v>
      </c>
      <c r="V30" s="5">
        <v>14458.241999999998</v>
      </c>
      <c r="W30" s="5"/>
      <c r="X30" s="5">
        <v>15672.502206173618</v>
      </c>
      <c r="Y30" s="5">
        <v>3676.0616</v>
      </c>
      <c r="Z30" s="5">
        <v>14958.4</v>
      </c>
      <c r="AA30" s="5"/>
      <c r="AB30" s="5"/>
      <c r="AC30" s="5"/>
      <c r="AD30" s="5">
        <v>3676.0616</v>
      </c>
      <c r="AE30" s="5">
        <v>14958.4</v>
      </c>
      <c r="AF30" s="5"/>
      <c r="AG30" s="5"/>
      <c r="AH30" s="5"/>
      <c r="AI30" s="5"/>
      <c r="AJ30" s="5"/>
      <c r="AK30" s="5"/>
      <c r="AL30" s="5"/>
      <c r="AM30" s="5"/>
      <c r="AN30" s="5">
        <v>15672.50220617362</v>
      </c>
      <c r="AO30" s="5">
        <v>15672.502206173618</v>
      </c>
      <c r="AP30" s="5">
        <v>3676.0616</v>
      </c>
      <c r="AQ30" s="5">
        <v>14958.4</v>
      </c>
      <c r="AR30" s="5"/>
      <c r="AS30" s="5">
        <v>14958.4</v>
      </c>
      <c r="AT30" s="5"/>
      <c r="AU30" s="5">
        <v>29416.642000000003</v>
      </c>
      <c r="AV30" s="1">
        <v>0.49149872374963793</v>
      </c>
      <c r="AW30" s="1">
        <v>0.5085012762503619</v>
      </c>
      <c r="AX30" s="1"/>
      <c r="AY30" s="5">
        <v>29416.642000000003</v>
      </c>
      <c r="AZ30" s="1">
        <v>0.49149872374963793</v>
      </c>
      <c r="BA30" s="1">
        <v>0.5085012762503619</v>
      </c>
    </row>
    <row r="32" spans="1:53" ht="12.75">
      <c r="A32" s="4" t="s">
        <v>18</v>
      </c>
      <c r="B32" s="8">
        <v>60</v>
      </c>
      <c r="C32" s="3">
        <v>5</v>
      </c>
      <c r="D32" s="5">
        <v>1326.1914363425317</v>
      </c>
      <c r="E32" s="5">
        <v>324.5892</v>
      </c>
      <c r="F32" s="5">
        <v>12731.423999999999</v>
      </c>
      <c r="G32" s="5"/>
      <c r="H32" s="5"/>
      <c r="I32" s="5"/>
      <c r="J32" s="5">
        <v>324.5892</v>
      </c>
      <c r="K32" s="5">
        <v>12731.423999999999</v>
      </c>
      <c r="L32" s="5"/>
      <c r="M32" s="5"/>
      <c r="N32" s="5"/>
      <c r="O32" s="5"/>
      <c r="P32" s="5"/>
      <c r="Q32" s="5"/>
      <c r="R32" s="5"/>
      <c r="S32" s="5"/>
      <c r="T32" s="5">
        <v>1326.1914363425317</v>
      </c>
      <c r="U32" s="5">
        <v>324.5892</v>
      </c>
      <c r="V32" s="5">
        <v>12731.423999999999</v>
      </c>
      <c r="W32" s="5"/>
      <c r="X32" s="5">
        <v>24690.626057688318</v>
      </c>
      <c r="Y32" s="5">
        <v>5791.3064</v>
      </c>
      <c r="Z32" s="5">
        <v>23507.52</v>
      </c>
      <c r="AA32" s="5"/>
      <c r="AB32" s="5"/>
      <c r="AC32" s="5"/>
      <c r="AD32" s="5">
        <v>5791.3064</v>
      </c>
      <c r="AE32" s="5">
        <v>23507.52</v>
      </c>
      <c r="AF32" s="5"/>
      <c r="AG32" s="5"/>
      <c r="AH32" s="5"/>
      <c r="AI32" s="5"/>
      <c r="AJ32" s="5"/>
      <c r="AK32" s="5"/>
      <c r="AL32" s="5"/>
      <c r="AM32" s="5"/>
      <c r="AN32" s="5">
        <v>24690.626057688318</v>
      </c>
      <c r="AO32" s="5">
        <v>24690.626057688318</v>
      </c>
      <c r="AP32" s="5">
        <v>5791.3064</v>
      </c>
      <c r="AQ32" s="5">
        <v>23507.52</v>
      </c>
      <c r="AR32" s="5"/>
      <c r="AS32" s="5">
        <v>23507.52</v>
      </c>
      <c r="AT32" s="5"/>
      <c r="AU32" s="5">
        <v>36238.944</v>
      </c>
      <c r="AV32" s="1">
        <v>0.35131884637698046</v>
      </c>
      <c r="AW32" s="1">
        <v>0.6486811536230195</v>
      </c>
      <c r="AX32" s="1"/>
      <c r="AY32" s="5">
        <v>36238.944</v>
      </c>
      <c r="AZ32" s="1">
        <v>0.35131884637698046</v>
      </c>
      <c r="BA32" s="1">
        <v>0.6486811536230195</v>
      </c>
    </row>
    <row r="34" spans="1:38" ht="12.75">
      <c r="A34" s="4" t="s">
        <v>19</v>
      </c>
      <c r="B34" s="8">
        <v>60</v>
      </c>
      <c r="C34" s="3">
        <v>5</v>
      </c>
      <c r="D34" s="5">
        <v>128.84341717707943</v>
      </c>
      <c r="E34" s="5">
        <v>31.5348</v>
      </c>
      <c r="F34" s="5">
        <v>1236.902</v>
      </c>
      <c r="G34" s="5"/>
      <c r="H34" s="5"/>
      <c r="I34" s="5"/>
      <c r="J34" s="5">
        <v>31.5348</v>
      </c>
      <c r="K34" s="5">
        <v>1236.902</v>
      </c>
      <c r="L34" s="5"/>
      <c r="M34" s="5"/>
      <c r="N34" s="5"/>
      <c r="O34" s="5"/>
      <c r="P34" s="5"/>
      <c r="Q34" s="5"/>
      <c r="R34" s="5"/>
      <c r="S34" s="5"/>
      <c r="T34" s="5">
        <v>128.84341717707943</v>
      </c>
      <c r="U34" s="5">
        <v>31.5348</v>
      </c>
      <c r="V34" s="5">
        <v>1236.902</v>
      </c>
      <c r="W34" s="5"/>
      <c r="X34" s="5">
        <v>2948.8231138248093</v>
      </c>
      <c r="Y34" s="5">
        <v>691.6608</v>
      </c>
      <c r="Z34" s="5">
        <v>2826.54</v>
      </c>
      <c r="AA34" s="5"/>
      <c r="AB34" s="5"/>
      <c r="AC34" s="5"/>
      <c r="AD34" s="5">
        <v>691.6608</v>
      </c>
      <c r="AE34" s="5">
        <v>2826.54</v>
      </c>
      <c r="AF34" s="5"/>
      <c r="AG34" s="5"/>
      <c r="AH34" s="5"/>
      <c r="AI34" s="5"/>
      <c r="AJ34" s="5"/>
      <c r="AK34" s="5"/>
      <c r="AL34" s="5"/>
    </row>
    <row r="36" spans="1:53" ht="12.75">
      <c r="A36" s="4" t="s">
        <v>20</v>
      </c>
      <c r="B36" s="8">
        <v>60</v>
      </c>
      <c r="C36" s="3">
        <v>5</v>
      </c>
      <c r="D36" s="5">
        <v>77.73145895309105</v>
      </c>
      <c r="E36" s="5">
        <v>19.025</v>
      </c>
      <c r="F36" s="5">
        <v>636.25</v>
      </c>
      <c r="G36" s="5"/>
      <c r="H36" s="5"/>
      <c r="I36" s="5"/>
      <c r="J36" s="5">
        <v>19.025</v>
      </c>
      <c r="K36" s="5">
        <v>636.25</v>
      </c>
      <c r="L36" s="5"/>
      <c r="M36" s="5"/>
      <c r="N36" s="5"/>
      <c r="O36" s="5"/>
      <c r="P36" s="5"/>
      <c r="Q36" s="5"/>
      <c r="R36" s="5"/>
      <c r="S36" s="5"/>
      <c r="T36" s="5">
        <v>77.73145895309105</v>
      </c>
      <c r="U36" s="5">
        <v>19.025</v>
      </c>
      <c r="V36" s="5">
        <v>636.25</v>
      </c>
      <c r="W36" s="5"/>
      <c r="X36" s="5">
        <v>4748.142878513124</v>
      </c>
      <c r="Y36" s="5">
        <v>1113.7</v>
      </c>
      <c r="Z36" s="5">
        <v>3887.994</v>
      </c>
      <c r="AA36" s="5"/>
      <c r="AB36" s="5"/>
      <c r="AC36" s="5"/>
      <c r="AD36" s="5">
        <v>1113.7</v>
      </c>
      <c r="AE36" s="5">
        <v>3887.994</v>
      </c>
      <c r="AF36" s="5"/>
      <c r="AG36" s="5"/>
      <c r="AH36" s="5"/>
      <c r="AI36" s="5"/>
      <c r="AJ36" s="5"/>
      <c r="AK36" s="5"/>
      <c r="AL36" s="5"/>
      <c r="AM36" s="5"/>
      <c r="AN36" s="5">
        <v>4748.142878513124</v>
      </c>
      <c r="AO36" s="5">
        <v>4748.142878513124</v>
      </c>
      <c r="AP36" s="5">
        <v>1113.7</v>
      </c>
      <c r="AQ36" s="5">
        <v>3887.994</v>
      </c>
      <c r="AR36" s="5"/>
      <c r="AS36" s="5">
        <v>3887.994</v>
      </c>
      <c r="AT36" s="5"/>
      <c r="AU36" s="5">
        <v>4524.244000000001</v>
      </c>
      <c r="AV36" s="1">
        <v>0.1406312303226793</v>
      </c>
      <c r="AW36" s="1">
        <v>0.8593687696773206</v>
      </c>
      <c r="AX36" s="1"/>
      <c r="AY36" s="5">
        <v>4524.244000000001</v>
      </c>
      <c r="AZ36" s="1">
        <v>0.1406312303226793</v>
      </c>
      <c r="BA36" s="1">
        <v>0.8593687696773206</v>
      </c>
    </row>
    <row r="38" spans="1:53" ht="12.75">
      <c r="A38" s="4" t="s">
        <v>21</v>
      </c>
      <c r="B38" s="8">
        <v>60</v>
      </c>
      <c r="C38" s="3">
        <v>5</v>
      </c>
      <c r="D38" s="5">
        <v>24.038938864462896</v>
      </c>
      <c r="E38" s="5">
        <v>5.8836</v>
      </c>
      <c r="F38" s="5">
        <v>196.762</v>
      </c>
      <c r="G38" s="5"/>
      <c r="H38" s="5"/>
      <c r="I38" s="5"/>
      <c r="J38" s="5">
        <v>5.8836</v>
      </c>
      <c r="K38" s="5">
        <v>196.762</v>
      </c>
      <c r="L38" s="5"/>
      <c r="M38" s="5"/>
      <c r="N38" s="5"/>
      <c r="O38" s="5"/>
      <c r="P38" s="5"/>
      <c r="Q38" s="5"/>
      <c r="R38" s="5"/>
      <c r="S38" s="5"/>
      <c r="T38" s="5">
        <v>24.038938864462896</v>
      </c>
      <c r="U38" s="5">
        <v>5.8836</v>
      </c>
      <c r="V38" s="5">
        <v>196.762</v>
      </c>
      <c r="W38" s="5"/>
      <c r="X38" s="5">
        <v>10591.418883929553</v>
      </c>
      <c r="Y38" s="5">
        <v>2484.2688</v>
      </c>
      <c r="Z38" s="5">
        <v>8665.846000000001</v>
      </c>
      <c r="AA38" s="5"/>
      <c r="AB38" s="5"/>
      <c r="AC38" s="5"/>
      <c r="AD38" s="5">
        <v>2484.2688</v>
      </c>
      <c r="AE38" s="5">
        <v>8665.846000000001</v>
      </c>
      <c r="AF38" s="5"/>
      <c r="AG38" s="5"/>
      <c r="AH38" s="5"/>
      <c r="AI38" s="5"/>
      <c r="AJ38" s="5"/>
      <c r="AK38" s="5"/>
      <c r="AL38" s="5"/>
      <c r="AM38" s="5"/>
      <c r="AN38" s="5">
        <v>10591.418883929553</v>
      </c>
      <c r="AO38" s="5">
        <v>10591.418883929553</v>
      </c>
      <c r="AP38" s="5">
        <v>2484.2688</v>
      </c>
      <c r="AQ38" s="5">
        <v>8665.846000000001</v>
      </c>
      <c r="AR38" s="5"/>
      <c r="AS38" s="5">
        <v>8665.846000000001</v>
      </c>
      <c r="AT38" s="5"/>
      <c r="AU38" s="5">
        <v>8862.608</v>
      </c>
      <c r="AV38" s="1">
        <v>0.02220136555740703</v>
      </c>
      <c r="AW38" s="1">
        <v>0.9777986344425931</v>
      </c>
      <c r="AX38" s="1"/>
      <c r="AY38" s="5">
        <v>8862.608</v>
      </c>
      <c r="AZ38" s="1">
        <v>0.02220136555740703</v>
      </c>
      <c r="BA38" s="1">
        <v>0.9777986344425931</v>
      </c>
    </row>
    <row r="40" spans="1:53" ht="12.75">
      <c r="A40" s="4" t="s">
        <v>22</v>
      </c>
      <c r="B40" s="8">
        <v>60</v>
      </c>
      <c r="C40" s="3">
        <v>5</v>
      </c>
      <c r="D40" s="5">
        <v>9.307346307234766</v>
      </c>
      <c r="E40" s="5">
        <v>2.278</v>
      </c>
      <c r="F40" s="5">
        <v>85.55</v>
      </c>
      <c r="G40" s="5">
        <v>8.296</v>
      </c>
      <c r="H40" s="5">
        <v>2.0304700583999997</v>
      </c>
      <c r="I40" s="5">
        <v>96.084</v>
      </c>
      <c r="J40" s="5">
        <v>4.3084700584</v>
      </c>
      <c r="K40" s="5">
        <v>181.63400000000001</v>
      </c>
      <c r="L40" s="5"/>
      <c r="M40" s="5"/>
      <c r="N40" s="5"/>
      <c r="O40" s="5"/>
      <c r="P40" s="5"/>
      <c r="Q40" s="5"/>
      <c r="R40" s="5"/>
      <c r="S40" s="5"/>
      <c r="T40" s="5">
        <v>17.603346307234766</v>
      </c>
      <c r="U40" s="5">
        <v>4.3084700584</v>
      </c>
      <c r="V40" s="5">
        <v>181.63400000000001</v>
      </c>
      <c r="W40" s="5"/>
      <c r="X40" s="5">
        <v>12061.058206019925</v>
      </c>
      <c r="Y40" s="5">
        <v>2828.9798491174997</v>
      </c>
      <c r="Z40" s="5">
        <v>13624.106</v>
      </c>
      <c r="AA40" s="5">
        <v>1259.782</v>
      </c>
      <c r="AB40" s="5">
        <v>295.487993789975</v>
      </c>
      <c r="AC40" s="5">
        <v>1428.592</v>
      </c>
      <c r="AD40" s="5">
        <v>3124.4678429074747</v>
      </c>
      <c r="AE40" s="5">
        <v>15052.698</v>
      </c>
      <c r="AF40" s="5"/>
      <c r="AG40" s="5"/>
      <c r="AH40" s="5"/>
      <c r="AI40" s="5"/>
      <c r="AJ40" s="5"/>
      <c r="AK40" s="5"/>
      <c r="AL40" s="5"/>
      <c r="AM40" s="5"/>
      <c r="AN40" s="5">
        <v>13320.840206019924</v>
      </c>
      <c r="AO40" s="5">
        <v>13320.840206019924</v>
      </c>
      <c r="AP40" s="5">
        <v>3124.4678429074747</v>
      </c>
      <c r="AQ40" s="5">
        <v>15052.697999999999</v>
      </c>
      <c r="AR40" s="5"/>
      <c r="AS40" s="5">
        <v>15052.698</v>
      </c>
      <c r="AT40" s="5"/>
      <c r="AU40" s="5">
        <v>15234.332</v>
      </c>
      <c r="AV40" s="1">
        <v>0.0119226757037985</v>
      </c>
      <c r="AW40" s="1">
        <v>0.9880773242962015</v>
      </c>
      <c r="AX40" s="1"/>
      <c r="AY40" s="5">
        <v>15234.331999999999</v>
      </c>
      <c r="AZ40" s="1">
        <v>0.011922675703798501</v>
      </c>
      <c r="BA40" s="1">
        <v>0.9880773242962015</v>
      </c>
    </row>
    <row r="42" spans="1:53" ht="12.75">
      <c r="A42" s="4" t="s">
        <v>23</v>
      </c>
      <c r="B42" s="8">
        <v>60</v>
      </c>
      <c r="C42" s="3">
        <v>5</v>
      </c>
      <c r="D42" s="5">
        <v>149.264</v>
      </c>
      <c r="E42" s="5">
        <v>36.5327968656</v>
      </c>
      <c r="F42" s="5">
        <v>1949.216</v>
      </c>
      <c r="G42" s="5">
        <v>4.465999999999999</v>
      </c>
      <c r="H42" s="5">
        <v>1.0930664514</v>
      </c>
      <c r="I42" s="5">
        <v>51.724000000000004</v>
      </c>
      <c r="J42" s="5">
        <v>37.625863317</v>
      </c>
      <c r="K42" s="5">
        <v>2000.94</v>
      </c>
      <c r="L42" s="5"/>
      <c r="M42" s="5"/>
      <c r="N42" s="5"/>
      <c r="O42" s="5"/>
      <c r="P42" s="5">
        <v>14.014</v>
      </c>
      <c r="Q42" s="5">
        <v>3.4299671405999996</v>
      </c>
      <c r="R42" s="5">
        <v>194.756</v>
      </c>
      <c r="S42" s="5"/>
      <c r="T42" s="5">
        <v>167.744</v>
      </c>
      <c r="U42" s="5">
        <v>41.0558304576</v>
      </c>
      <c r="V42" s="5">
        <v>2195.696</v>
      </c>
      <c r="W42" s="5"/>
      <c r="X42" s="5">
        <v>48720.42</v>
      </c>
      <c r="Y42" s="5">
        <v>11427.611414042249</v>
      </c>
      <c r="Z42" s="5">
        <v>55349.867866666675</v>
      </c>
      <c r="AA42" s="5">
        <v>2230.818</v>
      </c>
      <c r="AB42" s="5">
        <v>523.249209252525</v>
      </c>
      <c r="AC42" s="5">
        <v>2542.194</v>
      </c>
      <c r="AD42" s="5">
        <v>11950.860623294773</v>
      </c>
      <c r="AE42" s="5">
        <v>57892.06186666667</v>
      </c>
      <c r="AF42" s="5"/>
      <c r="AG42" s="5"/>
      <c r="AH42" s="5"/>
      <c r="AI42" s="5"/>
      <c r="AJ42" s="5">
        <v>821.5</v>
      </c>
      <c r="AK42" s="5">
        <v>192.68681954375</v>
      </c>
      <c r="AL42" s="5">
        <v>912.278</v>
      </c>
      <c r="AM42" s="5"/>
      <c r="AN42" s="5">
        <v>51772.73799999999</v>
      </c>
      <c r="AO42" s="5">
        <v>51772.738</v>
      </c>
      <c r="AP42" s="5">
        <v>12143.547442838522</v>
      </c>
      <c r="AQ42" s="5">
        <v>57614.792</v>
      </c>
      <c r="AR42" s="5"/>
      <c r="AS42" s="5">
        <v>58804.33986666667</v>
      </c>
      <c r="AT42" s="5"/>
      <c r="AU42" s="5">
        <v>59893.00186666667</v>
      </c>
      <c r="AV42" s="1">
        <v>0.033408577590658704</v>
      </c>
      <c r="AW42" s="1">
        <v>0.9665914224093413</v>
      </c>
      <c r="AX42" s="1"/>
      <c r="AY42" s="5">
        <v>59810.488</v>
      </c>
      <c r="AZ42" s="1">
        <v>0.036710885890113454</v>
      </c>
      <c r="BA42" s="1">
        <v>0.9632891141098866</v>
      </c>
    </row>
    <row r="44" spans="1:53" ht="12.75">
      <c r="A44" s="4" t="s">
        <v>24</v>
      </c>
      <c r="B44" s="8">
        <v>60</v>
      </c>
      <c r="C44" s="3">
        <v>5</v>
      </c>
      <c r="D44" s="5">
        <v>1521.422</v>
      </c>
      <c r="E44" s="5">
        <v>372.37244662380004</v>
      </c>
      <c r="F44" s="5">
        <v>22373.694000000003</v>
      </c>
      <c r="G44" s="5">
        <v>658.3599999999999</v>
      </c>
      <c r="H44" s="5">
        <v>161.135519244</v>
      </c>
      <c r="I44" s="5">
        <v>10424.924</v>
      </c>
      <c r="J44" s="5">
        <v>533.5079658678</v>
      </c>
      <c r="K44" s="5">
        <v>32798.618</v>
      </c>
      <c r="L44" s="5"/>
      <c r="M44" s="5">
        <v>1030.348</v>
      </c>
      <c r="N44" s="5">
        <v>252.1806610092</v>
      </c>
      <c r="O44" s="5">
        <v>16271.424000000003</v>
      </c>
      <c r="P44" s="5">
        <v>1304.922</v>
      </c>
      <c r="Q44" s="5">
        <v>319.38344377379997</v>
      </c>
      <c r="R44" s="5">
        <v>20400.365999999998</v>
      </c>
      <c r="S44" s="5"/>
      <c r="T44" s="5">
        <v>4515.052000000001</v>
      </c>
      <c r="U44" s="5">
        <v>1105.0720706508</v>
      </c>
      <c r="V44" s="5">
        <v>69470.30799999999</v>
      </c>
      <c r="W44" s="5"/>
      <c r="X44" s="5">
        <v>24406.379999999997</v>
      </c>
      <c r="Y44" s="5">
        <v>5724.63510502275</v>
      </c>
      <c r="Z44" s="5">
        <v>30932.966000000004</v>
      </c>
      <c r="AA44" s="5">
        <v>3864.9079999999994</v>
      </c>
      <c r="AB44" s="5">
        <v>906.5329645151498</v>
      </c>
      <c r="AC44" s="5">
        <v>4963.716</v>
      </c>
      <c r="AD44" s="5">
        <v>6631.1680695379</v>
      </c>
      <c r="AE44" s="5">
        <v>35896.682</v>
      </c>
      <c r="AF44" s="5"/>
      <c r="AG44" s="5">
        <v>809.92</v>
      </c>
      <c r="AH44" s="5">
        <v>189.970674236</v>
      </c>
      <c r="AI44" s="5">
        <v>1046.1219999999998</v>
      </c>
      <c r="AJ44" s="5">
        <v>5025.58</v>
      </c>
      <c r="AK44" s="5">
        <v>1178.77422588275</v>
      </c>
      <c r="AL44" s="5">
        <v>6383.232000000001</v>
      </c>
      <c r="AM44" s="5"/>
      <c r="AN44" s="5">
        <v>34106.788</v>
      </c>
      <c r="AO44" s="5">
        <v>34106.78799999999</v>
      </c>
      <c r="AP44" s="5">
        <v>7999.91296965665</v>
      </c>
      <c r="AQ44" s="5">
        <v>43326.036</v>
      </c>
      <c r="AR44" s="5"/>
      <c r="AS44" s="5">
        <v>43326.036</v>
      </c>
      <c r="AT44" s="5"/>
      <c r="AU44" s="5">
        <v>68695.3</v>
      </c>
      <c r="AV44" s="1">
        <v>0.4774506843990783</v>
      </c>
      <c r="AW44" s="1">
        <v>0.5225493156009218</v>
      </c>
      <c r="AX44" s="1"/>
      <c r="AY44" s="5">
        <v>112796.344</v>
      </c>
      <c r="AZ44" s="1">
        <v>0.6158914866957035</v>
      </c>
      <c r="BA44" s="1">
        <v>0.38410851330429646</v>
      </c>
    </row>
    <row r="46" spans="1:53" ht="12.75">
      <c r="A46" s="4" t="s">
        <v>25</v>
      </c>
      <c r="B46" s="8">
        <v>60</v>
      </c>
      <c r="C46" s="3">
        <v>5</v>
      </c>
      <c r="D46" s="5">
        <v>1282.7740000000001</v>
      </c>
      <c r="E46" s="5">
        <v>313.9626565446</v>
      </c>
      <c r="F46" s="5">
        <v>17491.002</v>
      </c>
      <c r="G46" s="5">
        <v>1632.862</v>
      </c>
      <c r="H46" s="5">
        <v>399.64770979980005</v>
      </c>
      <c r="I46" s="5">
        <v>24822.692</v>
      </c>
      <c r="J46" s="5">
        <v>713.6103663444</v>
      </c>
      <c r="K46" s="5">
        <v>42313.694</v>
      </c>
      <c r="L46" s="5"/>
      <c r="M46" s="5">
        <v>1055.774</v>
      </c>
      <c r="N46" s="5">
        <v>258.40374824459997</v>
      </c>
      <c r="O46" s="5">
        <v>16705.892200000002</v>
      </c>
      <c r="P46" s="5">
        <v>3280.264</v>
      </c>
      <c r="Q46" s="5">
        <v>802.8541267656</v>
      </c>
      <c r="R46" s="5">
        <v>56333.65800000001</v>
      </c>
      <c r="S46" s="5"/>
      <c r="T46" s="5">
        <v>7251.674</v>
      </c>
      <c r="U46" s="5">
        <v>1774.8682413546</v>
      </c>
      <c r="V46" s="5">
        <v>115363.24399999999</v>
      </c>
      <c r="W46" s="5"/>
      <c r="X46" s="5">
        <v>19478.34</v>
      </c>
      <c r="Y46" s="5">
        <v>4568.73936042825</v>
      </c>
      <c r="Z46" s="5">
        <v>23495.926</v>
      </c>
      <c r="AA46" s="5">
        <v>1957.5559999999998</v>
      </c>
      <c r="AB46" s="5">
        <v>459.15427841605</v>
      </c>
      <c r="AC46" s="5">
        <v>2401.1339999999996</v>
      </c>
      <c r="AD46" s="5">
        <v>5027.8936388443</v>
      </c>
      <c r="AE46" s="5">
        <v>25897.06</v>
      </c>
      <c r="AF46" s="5"/>
      <c r="AG46" s="5">
        <v>4024.62</v>
      </c>
      <c r="AH46" s="5">
        <v>943.9941907147501</v>
      </c>
      <c r="AI46" s="5">
        <v>4908.692</v>
      </c>
      <c r="AJ46" s="5">
        <v>2719.74</v>
      </c>
      <c r="AK46" s="5">
        <v>637.92824173575</v>
      </c>
      <c r="AL46" s="5">
        <v>3446.3480000000004</v>
      </c>
      <c r="AM46" s="5"/>
      <c r="AN46" s="5">
        <v>28180.256</v>
      </c>
      <c r="AO46" s="5">
        <v>28180.256</v>
      </c>
      <c r="AP46" s="5">
        <v>6609.8160712948</v>
      </c>
      <c r="AQ46" s="5">
        <v>34252.1</v>
      </c>
      <c r="AR46" s="5"/>
      <c r="AS46" s="5">
        <v>34252.09999999999</v>
      </c>
      <c r="AT46" s="5"/>
      <c r="AU46" s="5">
        <v>68210.754</v>
      </c>
      <c r="AV46" s="1">
        <v>0.6203375790274948</v>
      </c>
      <c r="AW46" s="1">
        <v>0.3796624209725053</v>
      </c>
      <c r="AX46" s="1"/>
      <c r="AY46" s="5">
        <v>149615.344</v>
      </c>
      <c r="AZ46" s="1">
        <v>0.7710655933792459</v>
      </c>
      <c r="BA46" s="1">
        <v>0.22893440662075407</v>
      </c>
    </row>
    <row r="48" spans="1:53" ht="12.75">
      <c r="A48" s="4" t="s">
        <v>26</v>
      </c>
      <c r="B48" s="8">
        <v>60</v>
      </c>
      <c r="C48" s="3">
        <v>5</v>
      </c>
      <c r="D48" s="5">
        <v>988.36</v>
      </c>
      <c r="E48" s="5">
        <v>241.90397624400003</v>
      </c>
      <c r="F48" s="5">
        <v>13483.328</v>
      </c>
      <c r="G48" s="5">
        <v>902.04</v>
      </c>
      <c r="H48" s="5">
        <v>220.77690591600003</v>
      </c>
      <c r="I48" s="5">
        <v>12305.71</v>
      </c>
      <c r="J48" s="5">
        <v>462.68088216000007</v>
      </c>
      <c r="K48" s="5">
        <v>25789.038000000004</v>
      </c>
      <c r="L48" s="5"/>
      <c r="M48" s="5">
        <v>201.24</v>
      </c>
      <c r="N48" s="5">
        <v>49.254073596</v>
      </c>
      <c r="O48" s="5">
        <v>2745.352</v>
      </c>
      <c r="P48" s="5">
        <v>0</v>
      </c>
      <c r="Q48" s="5">
        <v>0</v>
      </c>
      <c r="R48" s="5">
        <v>0</v>
      </c>
      <c r="S48" s="5"/>
      <c r="T48" s="5">
        <v>2091.6400000000003</v>
      </c>
      <c r="U48" s="5">
        <v>511.934955756</v>
      </c>
      <c r="V48" s="5">
        <v>28534.390000000003</v>
      </c>
      <c r="W48" s="5"/>
      <c r="X48" s="5">
        <v>14943.76</v>
      </c>
      <c r="Y48" s="5">
        <v>3505.131572033</v>
      </c>
      <c r="Z48" s="5">
        <v>17981.664</v>
      </c>
      <c r="AA48" s="5">
        <v>3707.88</v>
      </c>
      <c r="AB48" s="5">
        <v>869.7012835665</v>
      </c>
      <c r="AC48" s="5">
        <v>4460.388</v>
      </c>
      <c r="AD48" s="5">
        <v>4374.832855599499</v>
      </c>
      <c r="AE48" s="5">
        <v>22442.052000000003</v>
      </c>
      <c r="AF48" s="5"/>
      <c r="AG48" s="5">
        <v>2730.22</v>
      </c>
      <c r="AH48" s="5">
        <v>640.38637669475</v>
      </c>
      <c r="AI48" s="5">
        <v>3346.334</v>
      </c>
      <c r="AJ48" s="5">
        <v>0</v>
      </c>
      <c r="AK48" s="5">
        <v>0</v>
      </c>
      <c r="AL48" s="5">
        <v>0</v>
      </c>
      <c r="AM48" s="5"/>
      <c r="AN48" s="5">
        <v>21381.859999999997</v>
      </c>
      <c r="AO48" s="5">
        <v>21381.86</v>
      </c>
      <c r="AP48" s="5">
        <v>5015.219232294249</v>
      </c>
      <c r="AQ48" s="5">
        <v>25788.306</v>
      </c>
      <c r="AR48" s="5"/>
      <c r="AS48" s="5">
        <v>25788.386000000006</v>
      </c>
      <c r="AT48" s="5"/>
      <c r="AU48" s="5">
        <v>48231.09</v>
      </c>
      <c r="AV48" s="1">
        <v>0.5346973912470152</v>
      </c>
      <c r="AW48" s="1">
        <v>0.4653026087529849</v>
      </c>
      <c r="AX48" s="1"/>
      <c r="AY48" s="5">
        <v>54322.695999999996</v>
      </c>
      <c r="AZ48" s="1">
        <v>0.5252756601034677</v>
      </c>
      <c r="BA48" s="1">
        <v>0.4747243398965324</v>
      </c>
    </row>
    <row r="50" spans="1:53" ht="12.75">
      <c r="A50" s="4" t="s">
        <v>27</v>
      </c>
      <c r="B50" s="8">
        <v>60</v>
      </c>
      <c r="C50" s="3">
        <v>5</v>
      </c>
      <c r="D50" s="5">
        <v>457.32399999999996</v>
      </c>
      <c r="E50" s="5">
        <v>111.93137523959999</v>
      </c>
      <c r="F50" s="5">
        <v>6466.29</v>
      </c>
      <c r="G50" s="5">
        <v>0</v>
      </c>
      <c r="H50" s="5">
        <v>0</v>
      </c>
      <c r="I50" s="5">
        <v>0</v>
      </c>
      <c r="J50" s="5">
        <v>111.93137523959999</v>
      </c>
      <c r="K50" s="5">
        <v>6466.29</v>
      </c>
      <c r="L50" s="5"/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/>
      <c r="T50" s="5">
        <v>457.32399999999996</v>
      </c>
      <c r="U50" s="5">
        <v>111.93137523959999</v>
      </c>
      <c r="V50" s="5">
        <v>6466.29</v>
      </c>
      <c r="W50" s="5"/>
      <c r="X50" s="5">
        <v>437.7799999999999</v>
      </c>
      <c r="Y50" s="5">
        <v>102.68342770524998</v>
      </c>
      <c r="Z50" s="5">
        <v>527.552</v>
      </c>
      <c r="AA50" s="5">
        <v>0</v>
      </c>
      <c r="AB50" s="5">
        <v>0</v>
      </c>
      <c r="AC50" s="5">
        <v>0</v>
      </c>
      <c r="AD50" s="5">
        <v>102.68342770524998</v>
      </c>
      <c r="AE50" s="5">
        <v>527.552</v>
      </c>
      <c r="AF50" s="5"/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/>
      <c r="AN50" s="5">
        <v>437.7799999999999</v>
      </c>
      <c r="AO50" s="5">
        <v>437.7799999999999</v>
      </c>
      <c r="AP50" s="5">
        <v>102.68342770524998</v>
      </c>
      <c r="AQ50" s="5">
        <v>527.552</v>
      </c>
      <c r="AR50" s="5"/>
      <c r="AS50" s="5">
        <v>527.552</v>
      </c>
      <c r="AT50" s="5"/>
      <c r="AU50" s="5">
        <v>6993.842</v>
      </c>
      <c r="AV50" s="1">
        <v>0.9245690709055195</v>
      </c>
      <c r="AW50" s="1">
        <v>0.07543092909448056</v>
      </c>
      <c r="AX50" s="1"/>
      <c r="AY50" s="5">
        <v>6993.842</v>
      </c>
      <c r="AZ50" s="1">
        <v>0.9245690709055195</v>
      </c>
      <c r="BA50" s="1">
        <v>0.07543092909448056</v>
      </c>
    </row>
    <row r="52" spans="1:53" ht="12.75">
      <c r="A52" s="4" t="s">
        <v>28</v>
      </c>
      <c r="B52" s="8">
        <v>60</v>
      </c>
      <c r="C52" s="3">
        <v>5</v>
      </c>
      <c r="D52" s="5">
        <v>10.42</v>
      </c>
      <c r="E52" s="5">
        <v>2.5503252180000002</v>
      </c>
      <c r="F52" s="5">
        <v>148.084</v>
      </c>
      <c r="G52" s="5">
        <v>0</v>
      </c>
      <c r="H52" s="5">
        <v>0</v>
      </c>
      <c r="I52" s="5">
        <v>0</v>
      </c>
      <c r="J52" s="5">
        <v>2.5503252180000002</v>
      </c>
      <c r="K52" s="5">
        <v>148.084</v>
      </c>
      <c r="L52" s="5"/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/>
      <c r="T52" s="5">
        <v>10.420000000000002</v>
      </c>
      <c r="U52" s="5">
        <v>2.5503252180000002</v>
      </c>
      <c r="V52" s="5">
        <v>148.084</v>
      </c>
      <c r="W52" s="5"/>
      <c r="X52" s="5">
        <v>25.2</v>
      </c>
      <c r="Y52" s="5">
        <v>5.910782535</v>
      </c>
      <c r="Z52" s="5">
        <v>40.786</v>
      </c>
      <c r="AA52" s="5">
        <v>0</v>
      </c>
      <c r="AB52" s="5">
        <v>0</v>
      </c>
      <c r="AC52" s="5">
        <v>0</v>
      </c>
      <c r="AD52" s="5">
        <v>5.910782535</v>
      </c>
      <c r="AE52" s="5">
        <v>40.786</v>
      </c>
      <c r="AF52" s="5"/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/>
      <c r="AN52" s="5">
        <v>25.2</v>
      </c>
      <c r="AO52" s="5">
        <v>25.2</v>
      </c>
      <c r="AP52" s="5">
        <v>5.910782535</v>
      </c>
      <c r="AQ52" s="5">
        <v>40.786</v>
      </c>
      <c r="AR52" s="5"/>
      <c r="AS52" s="5">
        <v>40.786</v>
      </c>
      <c r="AT52" s="5"/>
      <c r="AU52" s="5">
        <v>188.87</v>
      </c>
      <c r="AV52" s="1">
        <v>0.7840525228993488</v>
      </c>
      <c r="AW52" s="1">
        <v>0.21594747710065124</v>
      </c>
      <c r="AX52" s="1"/>
      <c r="AY52" s="5">
        <v>188.87</v>
      </c>
      <c r="AZ52" s="1">
        <v>0.7840525228993488</v>
      </c>
      <c r="BA52" s="1">
        <v>0.21594747710065124</v>
      </c>
    </row>
    <row r="54" spans="1:53" ht="12.75">
      <c r="A54" s="4" t="s">
        <v>29</v>
      </c>
      <c r="B54" s="8">
        <v>60</v>
      </c>
      <c r="C54" s="3">
        <v>5</v>
      </c>
      <c r="D54" s="5">
        <v>1317.282</v>
      </c>
      <c r="E54" s="5">
        <v>322.4085896178</v>
      </c>
      <c r="F54" s="5">
        <v>19759.234</v>
      </c>
      <c r="G54" s="5">
        <v>1056.848</v>
      </c>
      <c r="H54" s="5">
        <v>258.6666128592</v>
      </c>
      <c r="I54" s="5">
        <v>15852.734</v>
      </c>
      <c r="J54" s="5">
        <v>581.075202477</v>
      </c>
      <c r="K54" s="5">
        <v>35611.968</v>
      </c>
      <c r="L54" s="5"/>
      <c r="M54" s="5">
        <v>239.76399999999998</v>
      </c>
      <c r="N54" s="5">
        <v>58.68293431560001</v>
      </c>
      <c r="O54" s="5">
        <v>3596.4339999999997</v>
      </c>
      <c r="P54" s="5">
        <v>766.22</v>
      </c>
      <c r="Q54" s="5">
        <v>187.534567038</v>
      </c>
      <c r="R54" s="5">
        <v>11493.29</v>
      </c>
      <c r="S54" s="5"/>
      <c r="T54" s="5">
        <v>3380.114</v>
      </c>
      <c r="U54" s="5">
        <v>827.2927038306</v>
      </c>
      <c r="V54" s="5">
        <v>50701.691999999995</v>
      </c>
      <c r="W54" s="5"/>
      <c r="X54" s="5">
        <v>226.66000000000003</v>
      </c>
      <c r="Y54" s="5">
        <v>53.164205134250004</v>
      </c>
      <c r="Z54" s="5">
        <v>283.98</v>
      </c>
      <c r="AA54" s="5">
        <v>207.42</v>
      </c>
      <c r="AB54" s="5">
        <v>48.651369579749996</v>
      </c>
      <c r="AC54" s="5">
        <v>267.27</v>
      </c>
      <c r="AD54" s="5">
        <v>101.81557471400001</v>
      </c>
      <c r="AE54" s="5">
        <v>551.2499999999999</v>
      </c>
      <c r="AF54" s="5"/>
      <c r="AG54" s="5">
        <v>39.8</v>
      </c>
      <c r="AH54" s="5">
        <v>9.3352835275</v>
      </c>
      <c r="AI54" s="5">
        <v>53.446000000000005</v>
      </c>
      <c r="AJ54" s="5">
        <v>227.92</v>
      </c>
      <c r="AK54" s="5">
        <v>53.459744261000004</v>
      </c>
      <c r="AL54" s="5">
        <v>275.62</v>
      </c>
      <c r="AM54" s="5"/>
      <c r="AN54" s="5">
        <v>701.8</v>
      </c>
      <c r="AO54" s="5">
        <v>701.8</v>
      </c>
      <c r="AP54" s="5">
        <v>164.6106025025</v>
      </c>
      <c r="AQ54" s="5">
        <v>880.316</v>
      </c>
      <c r="AR54" s="5"/>
      <c r="AS54" s="5">
        <v>880.316</v>
      </c>
      <c r="AT54" s="5"/>
      <c r="AU54" s="5">
        <v>36163.21799999999</v>
      </c>
      <c r="AV54" s="1">
        <v>0.9847566109852284</v>
      </c>
      <c r="AW54" s="1">
        <v>0.01524338901477186</v>
      </c>
      <c r="AX54" s="1"/>
      <c r="AY54" s="5">
        <v>51582.007999999994</v>
      </c>
      <c r="AZ54" s="1">
        <v>0.9829336616752105</v>
      </c>
      <c r="BA54" s="1">
        <v>0.01706633832478953</v>
      </c>
    </row>
    <row r="56" spans="1:53" ht="12.75">
      <c r="A56" s="4" t="s">
        <v>30</v>
      </c>
      <c r="B56" s="8">
        <v>60</v>
      </c>
      <c r="C56" s="3">
        <v>5</v>
      </c>
      <c r="D56" s="5">
        <v>656.954</v>
      </c>
      <c r="E56" s="5">
        <v>160.79139666659998</v>
      </c>
      <c r="F56" s="5">
        <v>9854.308</v>
      </c>
      <c r="G56" s="5">
        <v>266.66999999999996</v>
      </c>
      <c r="H56" s="5">
        <v>65.26825584299999</v>
      </c>
      <c r="I56" s="5">
        <v>4000.05</v>
      </c>
      <c r="J56" s="5">
        <v>226.05965250959997</v>
      </c>
      <c r="K56" s="5">
        <v>13854.358000000002</v>
      </c>
      <c r="L56" s="5"/>
      <c r="M56" s="5">
        <v>0</v>
      </c>
      <c r="N56" s="5">
        <v>0</v>
      </c>
      <c r="O56" s="5">
        <v>0</v>
      </c>
      <c r="P56" s="5">
        <v>110.638</v>
      </c>
      <c r="Q56" s="5">
        <v>27.078971350200003</v>
      </c>
      <c r="R56" s="5">
        <v>1659.56</v>
      </c>
      <c r="S56" s="5"/>
      <c r="T56" s="5">
        <v>1034.2620000000002</v>
      </c>
      <c r="U56" s="5">
        <v>253.13862385980002</v>
      </c>
      <c r="V56" s="5">
        <v>15513.918000000001</v>
      </c>
      <c r="W56" s="5"/>
      <c r="X56" s="5">
        <v>218.71999999999997</v>
      </c>
      <c r="Y56" s="5">
        <v>51.301839526</v>
      </c>
      <c r="Z56" s="5">
        <v>336.654</v>
      </c>
      <c r="AA56" s="5">
        <v>47.78</v>
      </c>
      <c r="AB56" s="5">
        <v>11.20703133025</v>
      </c>
      <c r="AC56" s="5">
        <v>62.35</v>
      </c>
      <c r="AD56" s="5">
        <v>62.50887085625</v>
      </c>
      <c r="AE56" s="5">
        <v>399.004</v>
      </c>
      <c r="AF56" s="5"/>
      <c r="AG56" s="5">
        <v>0</v>
      </c>
      <c r="AH56" s="5">
        <v>0</v>
      </c>
      <c r="AI56" s="5">
        <v>0</v>
      </c>
      <c r="AJ56" s="5">
        <v>6.64</v>
      </c>
      <c r="AK56" s="5">
        <v>1.5574442870000003</v>
      </c>
      <c r="AL56" s="5">
        <v>9.306000000000001</v>
      </c>
      <c r="AM56" s="5"/>
      <c r="AN56" s="5">
        <v>273.14</v>
      </c>
      <c r="AO56" s="5">
        <v>273.14</v>
      </c>
      <c r="AP56" s="5">
        <v>64.06631514325</v>
      </c>
      <c r="AQ56" s="5">
        <v>408.31</v>
      </c>
      <c r="AR56" s="5"/>
      <c r="AS56" s="5">
        <v>408.31</v>
      </c>
      <c r="AT56" s="5"/>
      <c r="AU56" s="5">
        <v>14253.362</v>
      </c>
      <c r="AV56" s="1">
        <v>0.9720063238413508</v>
      </c>
      <c r="AW56" s="1">
        <v>0.02799367615864945</v>
      </c>
      <c r="AX56" s="1"/>
      <c r="AY56" s="5">
        <v>15922.228</v>
      </c>
      <c r="AZ56" s="1">
        <v>0.9743559758094158</v>
      </c>
      <c r="BA56" s="1">
        <v>0.025644024190584383</v>
      </c>
    </row>
    <row r="58" spans="1:53" ht="12.75">
      <c r="A58" s="4" t="s">
        <v>31</v>
      </c>
      <c r="B58" s="8">
        <v>60</v>
      </c>
      <c r="C58" s="3">
        <v>5</v>
      </c>
      <c r="D58" s="5">
        <v>26.948</v>
      </c>
      <c r="E58" s="5">
        <v>6.5956011492</v>
      </c>
      <c r="F58" s="5">
        <v>404.22400000000005</v>
      </c>
      <c r="G58" s="5">
        <v>0</v>
      </c>
      <c r="H58" s="5">
        <v>0</v>
      </c>
      <c r="I58" s="5">
        <v>0</v>
      </c>
      <c r="J58" s="5">
        <v>6.5956011492</v>
      </c>
      <c r="K58" s="5">
        <v>404.22400000000005</v>
      </c>
      <c r="L58" s="5"/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/>
      <c r="T58" s="5">
        <v>26.948</v>
      </c>
      <c r="U58" s="5">
        <v>6.5956011492</v>
      </c>
      <c r="V58" s="5">
        <v>404.22400000000005</v>
      </c>
      <c r="W58" s="5"/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/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/>
      <c r="AN58" s="5">
        <v>0</v>
      </c>
      <c r="AO58" s="5">
        <v>0</v>
      </c>
      <c r="AP58" s="5">
        <v>0</v>
      </c>
      <c r="AQ58" s="5">
        <v>0</v>
      </c>
      <c r="AR58" s="5"/>
      <c r="AS58" s="5">
        <v>0</v>
      </c>
      <c r="AT58" s="5"/>
      <c r="AU58" s="5">
        <v>404.22400000000005</v>
      </c>
      <c r="AV58" s="1">
        <v>1</v>
      </c>
      <c r="AW58" s="1">
        <v>0</v>
      </c>
      <c r="AX58" s="1"/>
      <c r="AY58" s="5">
        <v>404.22400000000005</v>
      </c>
      <c r="AZ58" s="1">
        <v>1</v>
      </c>
      <c r="BA58" s="1">
        <v>0</v>
      </c>
    </row>
    <row r="60" spans="1:53" ht="12.75">
      <c r="A60" s="4" t="s">
        <v>32</v>
      </c>
      <c r="B60" s="8">
        <v>60</v>
      </c>
      <c r="C60" s="3">
        <v>5</v>
      </c>
      <c r="D60" s="5">
        <v>763.546</v>
      </c>
      <c r="E60" s="5">
        <v>186.8800977834</v>
      </c>
      <c r="F60" s="5">
        <v>12116.676</v>
      </c>
      <c r="G60" s="5">
        <v>229.98</v>
      </c>
      <c r="H60" s="5">
        <v>56.28827194200001</v>
      </c>
      <c r="I60" s="5">
        <v>3622.2419999999997</v>
      </c>
      <c r="J60" s="5">
        <v>243.1683697254</v>
      </c>
      <c r="K60" s="5">
        <v>15738.918</v>
      </c>
      <c r="L60" s="5"/>
      <c r="M60" s="5">
        <v>14.008</v>
      </c>
      <c r="N60" s="5">
        <v>3.4284986232000003</v>
      </c>
      <c r="O60" s="5">
        <v>217.642</v>
      </c>
      <c r="P60" s="5">
        <v>28.588</v>
      </c>
      <c r="Q60" s="5">
        <v>6.9969959052</v>
      </c>
      <c r="R60" s="5">
        <v>444.166</v>
      </c>
      <c r="S60" s="5"/>
      <c r="T60" s="5">
        <v>1036.1219999999998</v>
      </c>
      <c r="U60" s="5">
        <v>253.59386425379998</v>
      </c>
      <c r="V60" s="5">
        <v>16400.726000000002</v>
      </c>
      <c r="W60" s="5"/>
      <c r="X60" s="5">
        <v>12686.54</v>
      </c>
      <c r="Y60" s="5">
        <v>2975.6896453007503</v>
      </c>
      <c r="Z60" s="5">
        <v>17957.102000000003</v>
      </c>
      <c r="AA60" s="5">
        <v>6292.6</v>
      </c>
      <c r="AB60" s="5">
        <v>1475.9599277675002</v>
      </c>
      <c r="AC60" s="5">
        <v>8860.689999999999</v>
      </c>
      <c r="AD60" s="5">
        <v>4451.649573068251</v>
      </c>
      <c r="AE60" s="5">
        <v>26817.791999999998</v>
      </c>
      <c r="AF60" s="5"/>
      <c r="AG60" s="5">
        <v>314.02</v>
      </c>
      <c r="AH60" s="5">
        <v>73.65491792225001</v>
      </c>
      <c r="AI60" s="5">
        <v>436.762</v>
      </c>
      <c r="AJ60" s="5">
        <v>441.93999999999994</v>
      </c>
      <c r="AK60" s="5">
        <v>103.65917593325</v>
      </c>
      <c r="AL60" s="5">
        <v>613.14</v>
      </c>
      <c r="AM60" s="5"/>
      <c r="AN60" s="5">
        <v>19735.100000000002</v>
      </c>
      <c r="AO60" s="5">
        <v>19735.1</v>
      </c>
      <c r="AP60" s="5">
        <v>4628.963666923751</v>
      </c>
      <c r="AQ60" s="5">
        <v>27867.694</v>
      </c>
      <c r="AR60" s="5"/>
      <c r="AS60" s="5">
        <v>27867.694</v>
      </c>
      <c r="AT60" s="5"/>
      <c r="AU60" s="5">
        <v>42556.71</v>
      </c>
      <c r="AV60" s="1">
        <v>0.3698339932762659</v>
      </c>
      <c r="AW60" s="1">
        <v>0.630166006723734</v>
      </c>
      <c r="AX60" s="1"/>
      <c r="AY60" s="5">
        <v>44268.42</v>
      </c>
      <c r="AZ60" s="1">
        <v>0.3704836540359923</v>
      </c>
      <c r="BA60" s="1">
        <v>0.6295163459640077</v>
      </c>
    </row>
    <row r="62" spans="1:53" ht="12.75">
      <c r="A62" s="4" t="s">
        <v>33</v>
      </c>
      <c r="B62" s="8">
        <v>60</v>
      </c>
      <c r="C62" s="3">
        <v>5</v>
      </c>
      <c r="D62" s="5">
        <v>572.882</v>
      </c>
      <c r="E62" s="5">
        <v>140.21453085779999</v>
      </c>
      <c r="F62" s="5">
        <v>10042.534</v>
      </c>
      <c r="G62" s="5">
        <v>494.32399999999996</v>
      </c>
      <c r="H62" s="5">
        <v>120.9872325396</v>
      </c>
      <c r="I62" s="5">
        <v>8884.98</v>
      </c>
      <c r="J62" s="5">
        <v>261.2017633974</v>
      </c>
      <c r="K62" s="5">
        <v>18927.514000000003</v>
      </c>
      <c r="L62" s="5"/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/>
      <c r="T62" s="5">
        <v>1067.206</v>
      </c>
      <c r="U62" s="5">
        <v>261.2017633974</v>
      </c>
      <c r="V62" s="5">
        <v>18927.514000000003</v>
      </c>
      <c r="W62" s="5"/>
      <c r="X62" s="5">
        <v>19694.1</v>
      </c>
      <c r="Y62" s="5">
        <v>4619.34691756125</v>
      </c>
      <c r="Z62" s="5">
        <v>28258.167999999998</v>
      </c>
      <c r="AA62" s="5">
        <v>11488.3</v>
      </c>
      <c r="AB62" s="5">
        <v>2694.6366268587503</v>
      </c>
      <c r="AC62" s="5">
        <v>16933.556</v>
      </c>
      <c r="AD62" s="5">
        <v>7313.98354442</v>
      </c>
      <c r="AE62" s="5">
        <v>45191.724</v>
      </c>
      <c r="AF62" s="5"/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/>
      <c r="AN62" s="5">
        <v>31182.4</v>
      </c>
      <c r="AO62" s="5">
        <v>31182.4</v>
      </c>
      <c r="AP62" s="5">
        <v>7313.98354442</v>
      </c>
      <c r="AQ62" s="5">
        <v>45191.724</v>
      </c>
      <c r="AR62" s="5"/>
      <c r="AS62" s="5">
        <v>45191.724</v>
      </c>
      <c r="AT62" s="5"/>
      <c r="AU62" s="5">
        <v>64119.238</v>
      </c>
      <c r="AV62" s="1">
        <v>0.2951924350691754</v>
      </c>
      <c r="AW62" s="1">
        <v>0.7048075649308247</v>
      </c>
      <c r="AX62" s="1"/>
      <c r="AY62" s="5">
        <v>64119.238</v>
      </c>
      <c r="AZ62" s="1">
        <v>0.2951924350691754</v>
      </c>
      <c r="BA62" s="1">
        <v>0.7048075649308247</v>
      </c>
    </row>
    <row r="64" spans="1:53" ht="12.75">
      <c r="A64" s="4" t="s">
        <v>34</v>
      </c>
      <c r="B64" s="8">
        <v>60</v>
      </c>
      <c r="C64" s="3">
        <v>5</v>
      </c>
      <c r="D64" s="5">
        <v>762.392</v>
      </c>
      <c r="E64" s="5">
        <v>186.5976529368</v>
      </c>
      <c r="F64" s="5">
        <v>14335.372000000003</v>
      </c>
      <c r="G64" s="5">
        <v>790.4019999999998</v>
      </c>
      <c r="H64" s="5">
        <v>193.45318166579997</v>
      </c>
      <c r="I64" s="5">
        <v>14873.126</v>
      </c>
      <c r="J64" s="5">
        <v>380.05083460259993</v>
      </c>
      <c r="K64" s="5">
        <v>29208.498</v>
      </c>
      <c r="L64" s="5"/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/>
      <c r="T64" s="5">
        <v>1552.794</v>
      </c>
      <c r="U64" s="5">
        <v>380.0508346026</v>
      </c>
      <c r="V64" s="5">
        <v>29208.498000000003</v>
      </c>
      <c r="W64" s="5"/>
      <c r="X64" s="5">
        <v>17388.34</v>
      </c>
      <c r="Y64" s="5">
        <v>4078.51969780325</v>
      </c>
      <c r="Z64" s="5">
        <v>28866.25</v>
      </c>
      <c r="AA64" s="5">
        <v>22438.140000000003</v>
      </c>
      <c r="AB64" s="5">
        <v>5262.97484245575</v>
      </c>
      <c r="AC64" s="5">
        <v>38770.000799999994</v>
      </c>
      <c r="AD64" s="5">
        <v>9341.494540259</v>
      </c>
      <c r="AE64" s="5">
        <v>67636.2508</v>
      </c>
      <c r="AF64" s="5"/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/>
      <c r="AN64" s="5">
        <v>39826.48</v>
      </c>
      <c r="AO64" s="5">
        <v>39826.48</v>
      </c>
      <c r="AP64" s="5">
        <v>9341.494540259</v>
      </c>
      <c r="AQ64" s="5">
        <v>67636.24799999999</v>
      </c>
      <c r="AR64" s="5"/>
      <c r="AS64" s="5">
        <v>67636.2508</v>
      </c>
      <c r="AT64" s="5"/>
      <c r="AU64" s="5">
        <v>96844.74879999999</v>
      </c>
      <c r="AV64" s="1">
        <v>0.3016012572898532</v>
      </c>
      <c r="AW64" s="1">
        <v>0.6983987427101469</v>
      </c>
      <c r="AX64" s="1"/>
      <c r="AY64" s="5">
        <v>96844.746</v>
      </c>
      <c r="AZ64" s="1">
        <v>0.3016012660098257</v>
      </c>
      <c r="BA64" s="1">
        <v>0.6983987339901743</v>
      </c>
    </row>
    <row r="66" spans="1:53" ht="12.75">
      <c r="A66" s="4" t="s">
        <v>35</v>
      </c>
      <c r="B66" s="8">
        <v>60</v>
      </c>
      <c r="C66" s="3">
        <v>5</v>
      </c>
      <c r="D66" s="5">
        <v>111.35799999999999</v>
      </c>
      <c r="E66" s="5">
        <v>27.255193438199996</v>
      </c>
      <c r="F66" s="5">
        <v>2470.5460000000003</v>
      </c>
      <c r="G66" s="5">
        <v>104.44479999999999</v>
      </c>
      <c r="H66" s="5">
        <v>25.56316768992</v>
      </c>
      <c r="I66" s="5">
        <v>2265.1459999999997</v>
      </c>
      <c r="J66" s="5">
        <v>52.81836112812</v>
      </c>
      <c r="K66" s="5">
        <v>4735.692000000001</v>
      </c>
      <c r="L66" s="5"/>
      <c r="M66" s="5">
        <v>23.362</v>
      </c>
      <c r="N66" s="5">
        <v>5.717917249799999</v>
      </c>
      <c r="O66" s="5">
        <v>480.69999999999993</v>
      </c>
      <c r="P66" s="5">
        <v>0</v>
      </c>
      <c r="Q66" s="5">
        <v>0</v>
      </c>
      <c r="R66" s="5">
        <v>0</v>
      </c>
      <c r="S66" s="5"/>
      <c r="T66" s="5">
        <v>239.16479999999999</v>
      </c>
      <c r="U66" s="5">
        <v>58.53627837792</v>
      </c>
      <c r="V66" s="5">
        <v>5216.392</v>
      </c>
      <c r="W66" s="5"/>
      <c r="X66" s="5">
        <v>8516.2</v>
      </c>
      <c r="Y66" s="5">
        <v>1997.5161200225</v>
      </c>
      <c r="Z66" s="5">
        <v>16669.166</v>
      </c>
      <c r="AA66" s="5">
        <v>15262.74</v>
      </c>
      <c r="AB66" s="5">
        <v>3579.94988207325</v>
      </c>
      <c r="AC66" s="5">
        <v>31757.512</v>
      </c>
      <c r="AD66" s="5">
        <v>5577.46600209575</v>
      </c>
      <c r="AE66" s="5">
        <v>48426.678</v>
      </c>
      <c r="AF66" s="5"/>
      <c r="AG66" s="5">
        <v>4079.38</v>
      </c>
      <c r="AH66" s="5">
        <v>956.83841498525</v>
      </c>
      <c r="AI66" s="5">
        <v>7910.505999999999</v>
      </c>
      <c r="AJ66" s="5">
        <v>0</v>
      </c>
      <c r="AK66" s="5">
        <v>0</v>
      </c>
      <c r="AL66" s="5">
        <v>0</v>
      </c>
      <c r="AM66" s="5"/>
      <c r="AN66" s="5">
        <v>27858.32</v>
      </c>
      <c r="AO66" s="5">
        <v>27858.320000000003</v>
      </c>
      <c r="AP66" s="5">
        <v>6534.304417081</v>
      </c>
      <c r="AQ66" s="5">
        <v>56337.178</v>
      </c>
      <c r="AR66" s="5"/>
      <c r="AS66" s="5">
        <v>56337.18400000001</v>
      </c>
      <c r="AT66" s="5"/>
      <c r="AU66" s="5">
        <v>53162.37</v>
      </c>
      <c r="AV66" s="1">
        <v>0.08907977578877693</v>
      </c>
      <c r="AW66" s="1">
        <v>0.9109202242112232</v>
      </c>
      <c r="AX66" s="1"/>
      <c r="AY66" s="5">
        <v>61553.56999999999</v>
      </c>
      <c r="AZ66" s="1">
        <v>0.08474556390474185</v>
      </c>
      <c r="BA66" s="1">
        <v>0.9152544360952583</v>
      </c>
    </row>
    <row r="68" spans="1:53" ht="12.75">
      <c r="A68" s="4" t="s">
        <v>36</v>
      </c>
      <c r="B68" s="8">
        <v>60</v>
      </c>
      <c r="C68" s="3">
        <v>5</v>
      </c>
      <c r="D68" s="5">
        <v>0</v>
      </c>
      <c r="E68" s="5">
        <v>0</v>
      </c>
      <c r="F68" s="5">
        <v>0</v>
      </c>
      <c r="G68" s="5">
        <v>461.438</v>
      </c>
      <c r="H68" s="5">
        <v>112.9382886702</v>
      </c>
      <c r="I68" s="5">
        <v>20319.78</v>
      </c>
      <c r="J68" s="5">
        <v>112.9382886702</v>
      </c>
      <c r="K68" s="5">
        <v>20319.78</v>
      </c>
      <c r="L68" s="5"/>
      <c r="M68" s="5">
        <v>129.53</v>
      </c>
      <c r="N68" s="5">
        <v>31.702843137000002</v>
      </c>
      <c r="O68" s="5">
        <v>3817.184</v>
      </c>
      <c r="P68" s="5">
        <v>0</v>
      </c>
      <c r="Q68" s="5">
        <v>0</v>
      </c>
      <c r="R68" s="5">
        <v>0</v>
      </c>
      <c r="S68" s="5"/>
      <c r="T68" s="5">
        <v>590.968</v>
      </c>
      <c r="U68" s="5">
        <v>144.6411318072</v>
      </c>
      <c r="V68" s="5">
        <v>24136.964</v>
      </c>
      <c r="W68" s="5"/>
      <c r="X68" s="5">
        <v>4011.5600000000004</v>
      </c>
      <c r="Y68" s="5">
        <v>940.9309042105</v>
      </c>
      <c r="Z68" s="5">
        <v>9235.614000000001</v>
      </c>
      <c r="AA68" s="5">
        <v>15399.939999999999</v>
      </c>
      <c r="AB68" s="5">
        <v>3612.13080920825</v>
      </c>
      <c r="AC68" s="5">
        <v>44214.174000000006</v>
      </c>
      <c r="AD68" s="5">
        <v>4553.06171341875</v>
      </c>
      <c r="AE68" s="5">
        <v>53449.788</v>
      </c>
      <c r="AF68" s="5"/>
      <c r="AG68" s="5">
        <v>9594.939999999999</v>
      </c>
      <c r="AH68" s="5">
        <v>2250.53983239575</v>
      </c>
      <c r="AI68" s="5">
        <v>24874.11</v>
      </c>
      <c r="AJ68" s="5">
        <v>0</v>
      </c>
      <c r="AK68" s="5">
        <v>0</v>
      </c>
      <c r="AL68" s="5">
        <v>0</v>
      </c>
      <c r="AM68" s="5"/>
      <c r="AN68" s="5">
        <v>29006.439999999995</v>
      </c>
      <c r="AO68" s="5">
        <v>29006.44</v>
      </c>
      <c r="AP68" s="5">
        <v>6803.601545814499</v>
      </c>
      <c r="AQ68" s="5">
        <v>78323.898</v>
      </c>
      <c r="AR68" s="5"/>
      <c r="AS68" s="5">
        <v>78323.898</v>
      </c>
      <c r="AT68" s="5"/>
      <c r="AU68" s="5">
        <v>73769.568</v>
      </c>
      <c r="AV68" s="1">
        <v>0.2754493560271357</v>
      </c>
      <c r="AW68" s="1">
        <v>0.7245506439728643</v>
      </c>
      <c r="AX68" s="1"/>
      <c r="AY68" s="5">
        <v>102460.86200000001</v>
      </c>
      <c r="AZ68" s="1">
        <v>0.23557252524383407</v>
      </c>
      <c r="BA68" s="1">
        <v>0.7644274747561659</v>
      </c>
    </row>
    <row r="70" spans="1:53" ht="12.75">
      <c r="A70" s="4" t="s">
        <v>37</v>
      </c>
      <c r="B70" s="8">
        <v>60</v>
      </c>
      <c r="C70" s="3">
        <v>5</v>
      </c>
      <c r="D70" s="5">
        <v>37.884</v>
      </c>
      <c r="E70" s="5">
        <v>9.2722188636</v>
      </c>
      <c r="F70" s="5">
        <v>623.8039999999999</v>
      </c>
      <c r="G70" s="5">
        <v>41.001999999999995</v>
      </c>
      <c r="H70" s="5">
        <v>10.0353584058</v>
      </c>
      <c r="I70" s="5">
        <v>649.8568</v>
      </c>
      <c r="J70" s="5">
        <v>19.3075772694</v>
      </c>
      <c r="K70" s="5">
        <v>1273.6608</v>
      </c>
      <c r="L70" s="5"/>
      <c r="M70" s="5">
        <v>4.136</v>
      </c>
      <c r="N70" s="5">
        <v>1.0122979944000001</v>
      </c>
      <c r="O70" s="5">
        <v>62.67999999999999</v>
      </c>
      <c r="P70" s="5">
        <v>0</v>
      </c>
      <c r="Q70" s="5">
        <v>0</v>
      </c>
      <c r="R70" s="5">
        <v>0</v>
      </c>
      <c r="S70" s="5"/>
      <c r="T70" s="5">
        <v>83.02199999999999</v>
      </c>
      <c r="U70" s="5">
        <v>20.319875263799997</v>
      </c>
      <c r="V70" s="5">
        <v>1336.34</v>
      </c>
      <c r="W70" s="5"/>
      <c r="X70" s="5">
        <v>4430.820000000001</v>
      </c>
      <c r="Y70" s="5">
        <v>1039.27037586225</v>
      </c>
      <c r="Z70" s="5">
        <v>7332.372</v>
      </c>
      <c r="AA70" s="5">
        <v>6333.54</v>
      </c>
      <c r="AB70" s="5">
        <v>1485.56260383825</v>
      </c>
      <c r="AC70" s="5">
        <v>10663.786</v>
      </c>
      <c r="AD70" s="5">
        <v>2524.8329797005</v>
      </c>
      <c r="AE70" s="5">
        <v>17996.158</v>
      </c>
      <c r="AF70" s="5"/>
      <c r="AG70" s="5">
        <v>1088.1799999999998</v>
      </c>
      <c r="AH70" s="5">
        <v>255.23791027525</v>
      </c>
      <c r="AI70" s="5">
        <v>1524.94</v>
      </c>
      <c r="AJ70" s="5">
        <v>0</v>
      </c>
      <c r="AK70" s="5">
        <v>0</v>
      </c>
      <c r="AL70" s="5">
        <v>0</v>
      </c>
      <c r="AM70" s="5"/>
      <c r="AN70" s="5">
        <v>11852.540000000003</v>
      </c>
      <c r="AO70" s="5">
        <v>11852.54</v>
      </c>
      <c r="AP70" s="5">
        <v>2780.07088997575</v>
      </c>
      <c r="AQ70" s="5">
        <v>19521.098</v>
      </c>
      <c r="AR70" s="5"/>
      <c r="AS70" s="5">
        <v>19521.098</v>
      </c>
      <c r="AT70" s="5"/>
      <c r="AU70" s="5">
        <v>19269.8188</v>
      </c>
      <c r="AV70" s="1">
        <v>0.06609614824193365</v>
      </c>
      <c r="AW70" s="1">
        <v>0.9339038517580662</v>
      </c>
      <c r="AX70" s="1"/>
      <c r="AY70" s="5">
        <v>20857.438000000002</v>
      </c>
      <c r="AZ70" s="1">
        <v>0.06407018925334933</v>
      </c>
      <c r="BA70" s="1">
        <v>0.9359298107466507</v>
      </c>
    </row>
    <row r="72" spans="1:53" ht="12.75">
      <c r="A72" s="4" t="s">
        <v>38</v>
      </c>
      <c r="B72" s="8">
        <v>60</v>
      </c>
      <c r="C72" s="3">
        <v>5</v>
      </c>
      <c r="D72" s="5">
        <v>1198.846952101487</v>
      </c>
      <c r="E72" s="5">
        <v>293.42126818300005</v>
      </c>
      <c r="F72" s="5">
        <v>27548.325520000002</v>
      </c>
      <c r="G72" s="5">
        <v>740.3877627166011</v>
      </c>
      <c r="H72" s="5">
        <v>181.21205204939997</v>
      </c>
      <c r="I72" s="5">
        <v>16915.954380000003</v>
      </c>
      <c r="J72" s="5">
        <v>474.6333202324</v>
      </c>
      <c r="K72" s="5">
        <v>44464.2799</v>
      </c>
      <c r="L72" s="5"/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/>
      <c r="T72" s="5">
        <v>1939.2347148180882</v>
      </c>
      <c r="U72" s="5">
        <v>474.6333202324</v>
      </c>
      <c r="V72" s="5">
        <v>44464.2799</v>
      </c>
      <c r="W72" s="5"/>
      <c r="X72" s="5">
        <v>8833.38442717213</v>
      </c>
      <c r="Y72" s="5">
        <v>2071.913269725</v>
      </c>
      <c r="Z72" s="5">
        <v>17066.9112</v>
      </c>
      <c r="AA72" s="5">
        <v>11941.984399934365</v>
      </c>
      <c r="AB72" s="5">
        <v>2801.0505089037497</v>
      </c>
      <c r="AC72" s="5">
        <v>23676.8796</v>
      </c>
      <c r="AD72" s="5">
        <v>4872.963778628749</v>
      </c>
      <c r="AE72" s="5">
        <v>40743.7908</v>
      </c>
      <c r="AF72" s="5"/>
      <c r="AG72" s="5">
        <v>0</v>
      </c>
      <c r="AH72" s="5">
        <v>0</v>
      </c>
      <c r="AI72" s="5">
        <v>0</v>
      </c>
      <c r="AJ72" s="5">
        <v>2016.36</v>
      </c>
      <c r="AK72" s="5">
        <v>472.9470425505</v>
      </c>
      <c r="AL72" s="5">
        <v>4021.114</v>
      </c>
      <c r="AM72" s="5"/>
      <c r="AN72" s="5">
        <v>22791.728827106494</v>
      </c>
      <c r="AO72" s="5">
        <v>22791.728827106497</v>
      </c>
      <c r="AP72" s="5">
        <v>5345.910821179249</v>
      </c>
      <c r="AQ72" s="5">
        <v>44764.904800000004</v>
      </c>
      <c r="AR72" s="5"/>
      <c r="AS72" s="5">
        <v>44764.9048</v>
      </c>
      <c r="AT72" s="5"/>
      <c r="AU72" s="5">
        <v>85208.07070000001</v>
      </c>
      <c r="AV72" s="1">
        <v>0.5218317881712113</v>
      </c>
      <c r="AW72" s="1">
        <v>0.4781682118287886</v>
      </c>
      <c r="AX72" s="1"/>
      <c r="AY72" s="5">
        <v>89229.18470000001</v>
      </c>
      <c r="AZ72" s="1">
        <v>0.4983154340084427</v>
      </c>
      <c r="BA72" s="1">
        <v>0.5016845659915572</v>
      </c>
    </row>
    <row r="74" spans="1:53" ht="12.75">
      <c r="A74" s="4" t="s">
        <v>39</v>
      </c>
      <c r="B74" s="8">
        <v>60</v>
      </c>
      <c r="C74" s="3">
        <v>5</v>
      </c>
      <c r="D74" s="5">
        <v>630.722087460455</v>
      </c>
      <c r="E74" s="5">
        <v>154.37106</v>
      </c>
      <c r="F74" s="5">
        <v>14639.132799999998</v>
      </c>
      <c r="G74" s="5">
        <v>1570.9712121899272</v>
      </c>
      <c r="H74" s="5">
        <v>384.49976000000004</v>
      </c>
      <c r="I74" s="5">
        <v>36473.396839999994</v>
      </c>
      <c r="J74" s="5">
        <v>538.8708199999999</v>
      </c>
      <c r="K74" s="5">
        <v>51112.52964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v>910.32688</v>
      </c>
      <c r="Z74" s="5">
        <v>7810.79414</v>
      </c>
      <c r="AA74" s="5">
        <v>9182.768253205582</v>
      </c>
      <c r="AB74" s="5">
        <v>2247.5091600000005</v>
      </c>
      <c r="AC74" s="5">
        <v>19092.1184</v>
      </c>
      <c r="AD74" s="5">
        <v>3157.8360400000006</v>
      </c>
      <c r="AE74" s="5">
        <v>26902.91254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>
        <v>3157.8360400000006</v>
      </c>
      <c r="AQ74" s="5">
        <v>26902.91254</v>
      </c>
      <c r="AR74" s="5"/>
      <c r="AS74" s="5">
        <v>26902.912539999998</v>
      </c>
      <c r="AT74" s="5"/>
      <c r="AU74" s="5">
        <v>78015.44217999998</v>
      </c>
      <c r="AV74" s="1">
        <v>0.6551591353167154</v>
      </c>
      <c r="AW74" s="1">
        <v>0.3448408646832848</v>
      </c>
      <c r="AX74" s="1"/>
      <c r="AY74" s="5">
        <v>26902.91254</v>
      </c>
      <c r="AZ74" s="1">
        <v>0</v>
      </c>
      <c r="BA74" s="1">
        <v>1</v>
      </c>
    </row>
    <row r="76" spans="1:53" ht="12.75">
      <c r="A76" s="4" t="s">
        <v>41</v>
      </c>
      <c r="B76" s="8">
        <v>60</v>
      </c>
      <c r="C76" s="3">
        <v>5</v>
      </c>
      <c r="D76" s="5">
        <v>199.6916073313125</v>
      </c>
      <c r="E76" s="5">
        <v>48.875099999999996</v>
      </c>
      <c r="F76" s="5">
        <v>4640.07684</v>
      </c>
      <c r="G76" s="5">
        <v>853.2030468280457</v>
      </c>
      <c r="H76" s="5">
        <v>208.82392</v>
      </c>
      <c r="I76" s="5">
        <v>19819.723299999998</v>
      </c>
      <c r="J76" s="5">
        <v>257.69901999999996</v>
      </c>
      <c r="K76" s="5">
        <v>24459.80014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v>153.53544</v>
      </c>
      <c r="Z76" s="5">
        <v>1389.55756</v>
      </c>
      <c r="AA76" s="5">
        <v>6074.8917786060965</v>
      </c>
      <c r="AB76" s="5">
        <v>1486.8473800000002</v>
      </c>
      <c r="AC76" s="5">
        <v>12684.56934</v>
      </c>
      <c r="AD76" s="5">
        <v>1640.3828200000003</v>
      </c>
      <c r="AE76" s="5">
        <v>14074.126900000003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>
        <v>1640.3828200000003</v>
      </c>
      <c r="AQ76" s="5">
        <v>14074.1269</v>
      </c>
      <c r="AR76" s="5"/>
      <c r="AS76" s="5">
        <v>14074.1269</v>
      </c>
      <c r="AT76" s="5"/>
      <c r="AU76" s="5">
        <v>38533.927039999995</v>
      </c>
      <c r="AV76" s="1">
        <v>0.6347601196890625</v>
      </c>
      <c r="AW76" s="1">
        <v>0.3652398803109377</v>
      </c>
      <c r="AX76" s="1"/>
      <c r="AY76" s="5">
        <v>14074.1269</v>
      </c>
      <c r="AZ76" s="1">
        <v>0</v>
      </c>
      <c r="BA76" s="1">
        <v>1</v>
      </c>
    </row>
    <row r="78" spans="1:53" ht="12.75">
      <c r="A78" s="4" t="s">
        <v>42</v>
      </c>
      <c r="B78" s="8">
        <v>60</v>
      </c>
      <c r="C78" s="3">
        <v>5</v>
      </c>
      <c r="D78" s="5">
        <v>38.00453436915354</v>
      </c>
      <c r="E78" s="5">
        <v>9.30172</v>
      </c>
      <c r="F78" s="5">
        <v>883.4699199999999</v>
      </c>
      <c r="G78" s="5">
        <v>554.8133648263209</v>
      </c>
      <c r="H78" s="5">
        <v>135.79218000000003</v>
      </c>
      <c r="I78" s="5">
        <v>12896.40164</v>
      </c>
      <c r="J78" s="5">
        <v>145.09390000000002</v>
      </c>
      <c r="K78" s="5">
        <v>13779.87156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v>76.58174</v>
      </c>
      <c r="Z78" s="5">
        <v>679.2845199999999</v>
      </c>
      <c r="AA78" s="5">
        <v>2568.060603163435</v>
      </c>
      <c r="AB78" s="5">
        <v>628.5402799999999</v>
      </c>
      <c r="AC78" s="5">
        <v>5473.335519999999</v>
      </c>
      <c r="AD78" s="5">
        <v>705.1220199999999</v>
      </c>
      <c r="AE78" s="5">
        <v>6152.620039999999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>
        <v>705.1220199999999</v>
      </c>
      <c r="AQ78" s="5">
        <v>6152.620039999999</v>
      </c>
      <c r="AR78" s="5"/>
      <c r="AS78" s="5">
        <v>6152.620039999999</v>
      </c>
      <c r="AT78" s="5"/>
      <c r="AU78" s="5">
        <v>19932.4916</v>
      </c>
      <c r="AV78" s="1">
        <v>0.6913270973108048</v>
      </c>
      <c r="AW78" s="1">
        <v>0.30867290268919506</v>
      </c>
      <c r="AX78" s="1"/>
      <c r="AY78" s="5">
        <v>6152.620039999999</v>
      </c>
      <c r="AZ78" s="1">
        <v>0</v>
      </c>
      <c r="BA78" s="1">
        <v>1</v>
      </c>
    </row>
    <row r="80" spans="1:53" ht="12.75">
      <c r="A80" s="4" t="s">
        <v>43</v>
      </c>
      <c r="B80" s="8">
        <v>60</v>
      </c>
      <c r="C80" s="3">
        <v>5</v>
      </c>
      <c r="D80" s="5">
        <v>1724.969142347241</v>
      </c>
      <c r="E80" s="5">
        <v>422.19120000000004</v>
      </c>
      <c r="F80" s="5">
        <v>40697.207539999996</v>
      </c>
      <c r="G80" s="5">
        <v>3613.427992068735</v>
      </c>
      <c r="H80" s="5">
        <v>884.3969799999999</v>
      </c>
      <c r="I80" s="5">
        <v>86866.2487</v>
      </c>
      <c r="J80" s="5">
        <v>1306.5881800000002</v>
      </c>
      <c r="K80" s="5">
        <v>127563.45624000001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v>468.57318</v>
      </c>
      <c r="Z80" s="5">
        <v>4137.13868</v>
      </c>
      <c r="AA80" s="5">
        <v>5865.607639378328</v>
      </c>
      <c r="AB80" s="5">
        <v>1435.62448</v>
      </c>
      <c r="AC80" s="5">
        <v>12649.9802</v>
      </c>
      <c r="AD80" s="5">
        <v>1904.1976599999998</v>
      </c>
      <c r="AE80" s="5">
        <v>16787.11888</v>
      </c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>
        <v>1904.1976599999998</v>
      </c>
      <c r="AQ80" s="5">
        <v>16787.11888</v>
      </c>
      <c r="AR80" s="5"/>
      <c r="AS80" s="5">
        <v>16787.11888</v>
      </c>
      <c r="AT80" s="5"/>
      <c r="AU80" s="5">
        <v>144350.57512</v>
      </c>
      <c r="AV80" s="1">
        <v>0.8837059092695357</v>
      </c>
      <c r="AW80" s="1">
        <v>0.11629409073046444</v>
      </c>
      <c r="AX80" s="1"/>
      <c r="AY80" s="5">
        <v>16787.11888</v>
      </c>
      <c r="AZ80" s="1">
        <v>0</v>
      </c>
      <c r="BA80" s="1">
        <v>1</v>
      </c>
    </row>
    <row r="82" spans="1:53" ht="12.75">
      <c r="A82" s="4" t="s">
        <v>44</v>
      </c>
      <c r="B82" s="8">
        <v>60</v>
      </c>
      <c r="C82" s="3">
        <v>5</v>
      </c>
      <c r="D82" s="5">
        <v>187.98167457872822</v>
      </c>
      <c r="E82" s="5">
        <v>46.009060000000005</v>
      </c>
      <c r="F82" s="5">
        <v>4455.3879799999995</v>
      </c>
      <c r="G82" s="5">
        <v>796.643144984186</v>
      </c>
      <c r="H82" s="5">
        <v>194.98072</v>
      </c>
      <c r="I82" s="5">
        <v>20107.27698</v>
      </c>
      <c r="J82" s="5">
        <v>240.98978000000002</v>
      </c>
      <c r="K82" s="5">
        <v>24562.664960000002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v>561.7572600000001</v>
      </c>
      <c r="Z82" s="5">
        <v>4997.959839999999</v>
      </c>
      <c r="AA82" s="5">
        <v>9879.832843655786</v>
      </c>
      <c r="AB82" s="5">
        <v>2418.11774</v>
      </c>
      <c r="AC82" s="5">
        <v>21200.519632</v>
      </c>
      <c r="AD82" s="5">
        <v>2979.875</v>
      </c>
      <c r="AE82" s="5">
        <v>26198.479472</v>
      </c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>
        <v>2979.875</v>
      </c>
      <c r="AQ82" s="5">
        <v>26198.479472</v>
      </c>
      <c r="AR82" s="5"/>
      <c r="AS82" s="5">
        <v>26198.479472</v>
      </c>
      <c r="AT82" s="5"/>
      <c r="AU82" s="5">
        <v>50761.144432</v>
      </c>
      <c r="AV82" s="1">
        <v>0.4838871391661456</v>
      </c>
      <c r="AW82" s="1">
        <v>0.5161128608338544</v>
      </c>
      <c r="AX82" s="1"/>
      <c r="AY82" s="5">
        <v>26198.479472</v>
      </c>
      <c r="AZ82" s="1">
        <v>0</v>
      </c>
      <c r="BA82" s="1">
        <v>1</v>
      </c>
    </row>
    <row r="84" spans="1:53" ht="12.75">
      <c r="A84" s="4" t="s">
        <v>45</v>
      </c>
      <c r="B84" s="8">
        <v>60</v>
      </c>
      <c r="C84" s="3">
        <v>5</v>
      </c>
      <c r="D84" s="5">
        <v>67.99608911681945</v>
      </c>
      <c r="E84" s="5">
        <v>16.642239999999997</v>
      </c>
      <c r="F84" s="5">
        <v>1578.29644</v>
      </c>
      <c r="G84" s="5">
        <v>488.61500721748337</v>
      </c>
      <c r="H84" s="5">
        <v>119.58993999999998</v>
      </c>
      <c r="I84" s="5">
        <v>11925.28986</v>
      </c>
      <c r="J84" s="5">
        <v>136.23218000000003</v>
      </c>
      <c r="K84" s="5">
        <v>13503.5863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v>249.98275999999996</v>
      </c>
      <c r="Z84" s="5">
        <v>2223.7059600000002</v>
      </c>
      <c r="AA84" s="5">
        <v>10812.117200654213</v>
      </c>
      <c r="AB84" s="5">
        <v>2646.2970400000004</v>
      </c>
      <c r="AC84" s="5">
        <v>23211.721180000004</v>
      </c>
      <c r="AD84" s="5">
        <v>2896.2798000000003</v>
      </c>
      <c r="AE84" s="5">
        <v>25435.427140000003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>
        <v>2896.2798000000003</v>
      </c>
      <c r="AQ84" s="5">
        <v>25435.427140000003</v>
      </c>
      <c r="AR84" s="5"/>
      <c r="AS84" s="5">
        <v>25435.427140000003</v>
      </c>
      <c r="AT84" s="5"/>
      <c r="AU84" s="5">
        <v>38939.013439999995</v>
      </c>
      <c r="AV84" s="1">
        <v>0.34678809520449944</v>
      </c>
      <c r="AW84" s="1">
        <v>0.6532119047955008</v>
      </c>
      <c r="AX84" s="1"/>
      <c r="AY84" s="5">
        <v>25435.427140000003</v>
      </c>
      <c r="AZ84" s="1">
        <v>0</v>
      </c>
      <c r="BA84" s="1">
        <v>1</v>
      </c>
    </row>
    <row r="86" spans="1:53" ht="12.75">
      <c r="A86" s="4" t="s">
        <v>46</v>
      </c>
      <c r="B86" s="8">
        <v>60</v>
      </c>
      <c r="C86" s="3">
        <v>5</v>
      </c>
      <c r="D86" s="5">
        <v>116.56327667619054</v>
      </c>
      <c r="E86" s="5">
        <v>28.529199999999996</v>
      </c>
      <c r="F86" s="5">
        <v>2750.1622199999997</v>
      </c>
      <c r="G86" s="5">
        <v>449.9798776643709</v>
      </c>
      <c r="H86" s="5">
        <v>110.13388</v>
      </c>
      <c r="I86" s="5">
        <v>10693.53946</v>
      </c>
      <c r="J86" s="5">
        <v>138.66308</v>
      </c>
      <c r="K86" s="5">
        <v>13443.701680000002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v>546.4528</v>
      </c>
      <c r="Z86" s="5">
        <v>4832.1219200000005</v>
      </c>
      <c r="AA86" s="5">
        <v>19687.343193890654</v>
      </c>
      <c r="AB86" s="5">
        <v>4818.53434</v>
      </c>
      <c r="AC86" s="5">
        <v>42465.771179999996</v>
      </c>
      <c r="AD86" s="5">
        <v>5364.98714</v>
      </c>
      <c r="AE86" s="5">
        <v>47297.8931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>
        <v>5364.98714</v>
      </c>
      <c r="AQ86" s="5">
        <v>47297.893099999994</v>
      </c>
      <c r="AR86" s="5"/>
      <c r="AS86" s="5">
        <v>47297.893099999994</v>
      </c>
      <c r="AT86" s="5"/>
      <c r="AU86" s="5">
        <v>60741.59478</v>
      </c>
      <c r="AV86" s="1">
        <v>0.22132612304124957</v>
      </c>
      <c r="AW86" s="1">
        <v>0.7786738769587505</v>
      </c>
      <c r="AX86" s="1"/>
      <c r="AY86" s="5">
        <v>47297.893099999994</v>
      </c>
      <c r="AZ86" s="1">
        <v>0</v>
      </c>
      <c r="BA86" s="1">
        <v>1</v>
      </c>
    </row>
    <row r="88" spans="1:53" ht="12.75">
      <c r="A88" s="4" t="s">
        <v>47</v>
      </c>
      <c r="B88" s="8">
        <v>60</v>
      </c>
      <c r="C88" s="3">
        <v>5</v>
      </c>
      <c r="D88" s="5">
        <v>176.1665745329269</v>
      </c>
      <c r="E88" s="5">
        <v>43.11728</v>
      </c>
      <c r="F88" s="5">
        <v>4141.5669800000005</v>
      </c>
      <c r="G88" s="5">
        <v>2046.0748779687597</v>
      </c>
      <c r="H88" s="5">
        <v>500.78276000000005</v>
      </c>
      <c r="I88" s="5">
        <v>45196.49214</v>
      </c>
      <c r="J88" s="5">
        <v>543.90004</v>
      </c>
      <c r="K88" s="5">
        <v>49338.05911999999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v>521.0652</v>
      </c>
      <c r="Z88" s="5">
        <v>4608.51174</v>
      </c>
      <c r="AA88" s="5">
        <v>7339.56770277288</v>
      </c>
      <c r="AB88" s="5">
        <v>1796.3804800000003</v>
      </c>
      <c r="AC88" s="5">
        <v>15819.92214</v>
      </c>
      <c r="AD88" s="5">
        <v>2317.4456800000003</v>
      </c>
      <c r="AE88" s="5">
        <v>20428.43388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>
        <v>2317.4456800000003</v>
      </c>
      <c r="AQ88" s="5">
        <v>20428.43388</v>
      </c>
      <c r="AR88" s="5"/>
      <c r="AS88" s="5">
        <v>20428.43388</v>
      </c>
      <c r="AT88" s="5"/>
      <c r="AU88" s="5">
        <v>69766.49299999999</v>
      </c>
      <c r="AV88" s="1">
        <v>0.7071884653855254</v>
      </c>
      <c r="AW88" s="1">
        <v>0.2928115346144747</v>
      </c>
      <c r="AX88" s="1"/>
      <c r="AY88" s="5">
        <v>20428.43388</v>
      </c>
      <c r="AZ88" s="1">
        <v>0</v>
      </c>
      <c r="BA88" s="1">
        <v>1</v>
      </c>
    </row>
    <row r="90" spans="1:53" ht="12.75">
      <c r="A90" s="4" t="s">
        <v>48</v>
      </c>
      <c r="B90" s="8">
        <v>60</v>
      </c>
      <c r="C90" s="3">
        <v>5</v>
      </c>
      <c r="D90" s="5">
        <v>134.96706269874636</v>
      </c>
      <c r="E90" s="5">
        <v>33.03358</v>
      </c>
      <c r="F90" s="5">
        <v>3156.6324</v>
      </c>
      <c r="G90" s="5">
        <v>2854.2939429931166</v>
      </c>
      <c r="H90" s="5">
        <v>698.59672</v>
      </c>
      <c r="I90" s="5">
        <v>57500.83323999999</v>
      </c>
      <c r="J90" s="5">
        <v>731.6303</v>
      </c>
      <c r="K90" s="5">
        <v>60657.465639999995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v>196.04908</v>
      </c>
      <c r="Z90" s="5">
        <v>1752.545</v>
      </c>
      <c r="AA90" s="5">
        <v>5157.174766877124</v>
      </c>
      <c r="AB90" s="5">
        <v>1262.23348</v>
      </c>
      <c r="AC90" s="5">
        <v>11135.117440000002</v>
      </c>
      <c r="AD90" s="5">
        <v>1458.28256</v>
      </c>
      <c r="AE90" s="5">
        <v>12887.66244</v>
      </c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>
        <v>1458.28256</v>
      </c>
      <c r="AQ90" s="5">
        <v>12887.662440000002</v>
      </c>
      <c r="AR90" s="5"/>
      <c r="AS90" s="5">
        <v>12887.662440000002</v>
      </c>
      <c r="AT90" s="5"/>
      <c r="AU90" s="5">
        <v>73545.12808</v>
      </c>
      <c r="AV90" s="1">
        <v>0.824765245823201</v>
      </c>
      <c r="AW90" s="1">
        <v>0.17523475417679904</v>
      </c>
      <c r="AX90" s="1"/>
      <c r="AY90" s="5">
        <v>12887.662440000002</v>
      </c>
      <c r="AZ90" s="1">
        <v>0</v>
      </c>
      <c r="BA90" s="1">
        <v>1</v>
      </c>
    </row>
    <row r="92" spans="1:53" ht="12.75">
      <c r="A92" s="4" t="s">
        <v>49</v>
      </c>
      <c r="B92" s="8">
        <v>60</v>
      </c>
      <c r="C92" s="3">
        <v>5</v>
      </c>
      <c r="D92" s="5">
        <v>123.08070711317416</v>
      </c>
      <c r="E92" s="5">
        <v>30.124360000000003</v>
      </c>
      <c r="F92" s="5">
        <v>2874.3961600000002</v>
      </c>
      <c r="G92" s="5">
        <v>2972.681099999224</v>
      </c>
      <c r="H92" s="5">
        <v>727.5723200000001</v>
      </c>
      <c r="I92" s="5">
        <v>68944.61314</v>
      </c>
      <c r="J92" s="5">
        <v>757.69668</v>
      </c>
      <c r="K92" s="5">
        <v>71819.00929999999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v>752.15814</v>
      </c>
      <c r="Z92" s="5">
        <v>6622.70086</v>
      </c>
      <c r="AA92" s="5">
        <v>21253.47352370493</v>
      </c>
      <c r="AB92" s="5">
        <v>5201.84928</v>
      </c>
      <c r="AC92" s="5">
        <v>46549.0025</v>
      </c>
      <c r="AD92" s="5">
        <v>5954.00742</v>
      </c>
      <c r="AE92" s="5">
        <v>53171.70336</v>
      </c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>
        <v>5954.00742</v>
      </c>
      <c r="AQ92" s="5">
        <v>53171.70336</v>
      </c>
      <c r="AR92" s="5"/>
      <c r="AS92" s="5">
        <v>53171.70336</v>
      </c>
      <c r="AT92" s="5"/>
      <c r="AU92" s="5">
        <v>124990.71266</v>
      </c>
      <c r="AV92" s="1">
        <v>0.5745947660556365</v>
      </c>
      <c r="AW92" s="1">
        <v>0.42540523394436336</v>
      </c>
      <c r="AX92" s="1"/>
      <c r="AY92" s="5">
        <v>53171.70336</v>
      </c>
      <c r="AZ92" s="1">
        <v>0</v>
      </c>
      <c r="BA92" s="1">
        <v>1</v>
      </c>
    </row>
    <row r="94" spans="1:53" ht="12.75">
      <c r="A94" s="4" t="s">
        <v>50</v>
      </c>
      <c r="B94" s="8">
        <v>60</v>
      </c>
      <c r="C94" s="3">
        <v>5</v>
      </c>
      <c r="D94" s="5">
        <v>150.02158503535605</v>
      </c>
      <c r="E94" s="5">
        <v>36.71821799999999</v>
      </c>
      <c r="F94" s="5">
        <v>3902.56696</v>
      </c>
      <c r="G94" s="5">
        <v>2514.215112466492</v>
      </c>
      <c r="H94" s="5">
        <v>615.36144</v>
      </c>
      <c r="I94" s="5">
        <v>62052.4348</v>
      </c>
      <c r="J94" s="5">
        <v>652.079658</v>
      </c>
      <c r="K94" s="5">
        <v>65955.00176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v>4067.6867600000005</v>
      </c>
      <c r="Z94" s="5">
        <v>39193.713299999996</v>
      </c>
      <c r="AA94" s="5">
        <v>33006.277269850536</v>
      </c>
      <c r="AB94" s="5">
        <v>8078.38208</v>
      </c>
      <c r="AC94" s="5">
        <v>78979.11776000001</v>
      </c>
      <c r="AD94" s="5">
        <v>12146.06884</v>
      </c>
      <c r="AE94" s="5">
        <v>118172.83106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>
        <v>12146.06884</v>
      </c>
      <c r="AQ94" s="5">
        <v>118172.83106</v>
      </c>
      <c r="AR94" s="5"/>
      <c r="AS94" s="5">
        <v>118172.83106</v>
      </c>
      <c r="AT94" s="5"/>
      <c r="AU94" s="5">
        <v>184127.83282</v>
      </c>
      <c r="AV94" s="1">
        <v>0.3582022378141842</v>
      </c>
      <c r="AW94" s="1">
        <v>0.6417977621858157</v>
      </c>
      <c r="AX94" s="1"/>
      <c r="AY94" s="5">
        <v>118172.83106</v>
      </c>
      <c r="AZ94" s="1">
        <v>0</v>
      </c>
      <c r="BA94" s="1">
        <v>1</v>
      </c>
    </row>
    <row r="96" spans="1:53" ht="12.75">
      <c r="A96" s="4" t="s">
        <v>51</v>
      </c>
      <c r="B96" s="8">
        <v>60</v>
      </c>
      <c r="C96" s="3">
        <v>5</v>
      </c>
      <c r="D96" s="5">
        <v>1116.7620077228912</v>
      </c>
      <c r="E96" s="5">
        <v>273.33074</v>
      </c>
      <c r="F96" s="5">
        <v>30379.70858</v>
      </c>
      <c r="G96" s="5">
        <v>1255.045231333316</v>
      </c>
      <c r="H96" s="5">
        <v>307.17596</v>
      </c>
      <c r="I96" s="5">
        <v>33863.72734</v>
      </c>
      <c r="J96" s="5">
        <v>580.5067</v>
      </c>
      <c r="K96" s="5">
        <v>64243.43592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v>1558.39362</v>
      </c>
      <c r="Z96" s="5">
        <v>15888.7049</v>
      </c>
      <c r="AA96" s="5">
        <v>27862.161551507666</v>
      </c>
      <c r="AB96" s="5">
        <v>6819.344840000001</v>
      </c>
      <c r="AC96" s="5">
        <v>69590.63662</v>
      </c>
      <c r="AD96" s="5">
        <v>8377.73846</v>
      </c>
      <c r="AE96" s="5">
        <v>85479.34151999999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>
        <v>8377.73846</v>
      </c>
      <c r="AQ96" s="5">
        <v>85479.34152</v>
      </c>
      <c r="AR96" s="5"/>
      <c r="AS96" s="5">
        <v>85479.34152</v>
      </c>
      <c r="AT96" s="5"/>
      <c r="AU96" s="5">
        <v>149722.77744</v>
      </c>
      <c r="AV96" s="1">
        <v>0.4290825819454555</v>
      </c>
      <c r="AW96" s="1">
        <v>0.5709174180545443</v>
      </c>
      <c r="AX96" s="1"/>
      <c r="AY96" s="5">
        <v>85479.34152</v>
      </c>
      <c r="AZ96" s="1">
        <v>0</v>
      </c>
      <c r="BA96" s="1">
        <v>1</v>
      </c>
    </row>
    <row r="98" spans="1:53" ht="12.75">
      <c r="A98" s="4" t="s">
        <v>52</v>
      </c>
      <c r="B98" s="8">
        <v>60</v>
      </c>
      <c r="C98" s="3">
        <v>5</v>
      </c>
      <c r="D98" s="5">
        <v>680.036722751804</v>
      </c>
      <c r="E98" s="5">
        <v>166.44096</v>
      </c>
      <c r="F98" s="5">
        <v>18492.39838</v>
      </c>
      <c r="G98" s="5">
        <v>410.2810630640127</v>
      </c>
      <c r="H98" s="5">
        <v>100.41748</v>
      </c>
      <c r="I98" s="5">
        <v>11014.00296</v>
      </c>
      <c r="J98" s="5">
        <v>266.85844</v>
      </c>
      <c r="K98" s="5">
        <v>29506.40134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v>3388.0419199999997</v>
      </c>
      <c r="Z98" s="5">
        <v>34591.3545</v>
      </c>
      <c r="AA98" s="5">
        <v>60493.896905818074</v>
      </c>
      <c r="AB98" s="5">
        <v>14806.056700000001</v>
      </c>
      <c r="AC98" s="5">
        <v>153173.32281999997</v>
      </c>
      <c r="AD98" s="5">
        <v>18194.09862</v>
      </c>
      <c r="AE98" s="5">
        <v>187764.67732</v>
      </c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>
        <v>18194.09862</v>
      </c>
      <c r="AQ98" s="5">
        <v>187764.67731999996</v>
      </c>
      <c r="AR98" s="5"/>
      <c r="AS98" s="5">
        <v>187764.67731999996</v>
      </c>
      <c r="AT98" s="5"/>
      <c r="AU98" s="5">
        <v>217271.07866000003</v>
      </c>
      <c r="AV98" s="1">
        <v>0.1358045512636937</v>
      </c>
      <c r="AW98" s="1">
        <v>0.8641954487363062</v>
      </c>
      <c r="AX98" s="1"/>
      <c r="AY98" s="5">
        <v>187764.67731999996</v>
      </c>
      <c r="AZ98" s="1">
        <v>0</v>
      </c>
      <c r="BA98" s="1">
        <v>1</v>
      </c>
    </row>
    <row r="100" spans="1:53" ht="12.75">
      <c r="A100" s="4" t="s">
        <v>53</v>
      </c>
      <c r="B100" s="8">
        <v>60</v>
      </c>
      <c r="C100" s="3">
        <v>5</v>
      </c>
      <c r="D100" s="5">
        <v>29.598832128240364</v>
      </c>
      <c r="E100" s="5">
        <v>7.244400000000001</v>
      </c>
      <c r="F100" s="5">
        <v>898.53828</v>
      </c>
      <c r="G100" s="5">
        <v>285.1333732920019</v>
      </c>
      <c r="H100" s="5">
        <v>69.78722000000002</v>
      </c>
      <c r="I100" s="5">
        <v>7688.90604</v>
      </c>
      <c r="J100" s="5">
        <v>77.03162</v>
      </c>
      <c r="K100" s="5">
        <v>8587.44432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v>916.0713</v>
      </c>
      <c r="Z100" s="5">
        <v>9879.295</v>
      </c>
      <c r="AA100" s="5">
        <v>46706.37920939854</v>
      </c>
      <c r="AB100" s="5">
        <v>11431.52176</v>
      </c>
      <c r="AC100" s="5">
        <v>119719.20636</v>
      </c>
      <c r="AD100" s="5">
        <v>12347.59306</v>
      </c>
      <c r="AE100" s="5">
        <v>129598.50136</v>
      </c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>
        <v>12347.59306</v>
      </c>
      <c r="AQ100" s="5">
        <v>129598.50136</v>
      </c>
      <c r="AR100" s="5"/>
      <c r="AS100" s="5">
        <v>129598.50136</v>
      </c>
      <c r="AT100" s="5"/>
      <c r="AU100" s="5">
        <v>138185.94568</v>
      </c>
      <c r="AV100" s="1">
        <v>0.062144122383372614</v>
      </c>
      <c r="AW100" s="1">
        <v>0.9378558776166274</v>
      </c>
      <c r="AX100" s="1"/>
      <c r="AY100" s="5">
        <v>129598.50136</v>
      </c>
      <c r="AZ100" s="1">
        <v>0</v>
      </c>
      <c r="BA100" s="1">
        <v>1</v>
      </c>
    </row>
    <row r="102" spans="1:53" ht="12.75">
      <c r="A102" s="4" t="s">
        <v>54</v>
      </c>
      <c r="B102" s="8">
        <v>60</v>
      </c>
      <c r="C102" s="3">
        <v>5</v>
      </c>
      <c r="D102" s="5">
        <v>28.54372716319194</v>
      </c>
      <c r="E102" s="5">
        <v>6.98616</v>
      </c>
      <c r="F102" s="5">
        <v>890.5478400000002</v>
      </c>
      <c r="G102" s="5">
        <v>128.18961491365374</v>
      </c>
      <c r="H102" s="5">
        <v>31.374780000000005</v>
      </c>
      <c r="I102" s="5">
        <v>4347.0747599999995</v>
      </c>
      <c r="J102" s="5">
        <v>38.36094000000001</v>
      </c>
      <c r="K102" s="5">
        <v>5237.6226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v>1805.15706</v>
      </c>
      <c r="Z102" s="5">
        <v>20965.4974</v>
      </c>
      <c r="AA102" s="5">
        <v>19553.712499422887</v>
      </c>
      <c r="AB102" s="5">
        <v>4785.82784</v>
      </c>
      <c r="AC102" s="5">
        <v>58061.60754000001</v>
      </c>
      <c r="AD102" s="5">
        <v>6590.9848999999995</v>
      </c>
      <c r="AE102" s="5">
        <v>79027.10494</v>
      </c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>
        <v>6590.9848999999995</v>
      </c>
      <c r="AQ102" s="5">
        <v>79027.10494000002</v>
      </c>
      <c r="AR102" s="5"/>
      <c r="AS102" s="5">
        <v>79027.10494000002</v>
      </c>
      <c r="AT102" s="5"/>
      <c r="AU102" s="5">
        <v>84264.72753999999</v>
      </c>
      <c r="AV102" s="1">
        <v>0.0621567618255661</v>
      </c>
      <c r="AW102" s="1">
        <v>0.937843238174434</v>
      </c>
      <c r="AX102" s="1"/>
      <c r="AY102" s="5">
        <v>79027.10494000002</v>
      </c>
      <c r="AZ102" s="1">
        <v>0</v>
      </c>
      <c r="BA102" s="1">
        <v>1</v>
      </c>
    </row>
    <row r="104" spans="1:53" ht="12.75">
      <c r="A104" s="4" t="s">
        <v>55</v>
      </c>
      <c r="B104" s="8">
        <v>60</v>
      </c>
      <c r="C104" s="3">
        <v>5</v>
      </c>
      <c r="D104" s="5">
        <v>248.32147034825738</v>
      </c>
      <c r="E104" s="5">
        <v>60.7774</v>
      </c>
      <c r="F104" s="5">
        <v>12306.74448</v>
      </c>
      <c r="G104" s="5">
        <v>383.0108652440891</v>
      </c>
      <c r="H104" s="5">
        <v>93.74302</v>
      </c>
      <c r="I104" s="5">
        <v>15651.211360000001</v>
      </c>
      <c r="J104" s="5">
        <v>154.52042</v>
      </c>
      <c r="K104" s="5">
        <v>27957.95584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v>329.75892</v>
      </c>
      <c r="Z104" s="5">
        <v>5231.48274</v>
      </c>
      <c r="AA104" s="5">
        <v>4356.801002153601</v>
      </c>
      <c r="AB104" s="5">
        <v>1066.33968</v>
      </c>
      <c r="AC104" s="5">
        <v>14881.837280000002</v>
      </c>
      <c r="AD104" s="5">
        <v>1396.0986</v>
      </c>
      <c r="AE104" s="5">
        <v>20113.320020000003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>
        <v>1396.0986</v>
      </c>
      <c r="AQ104" s="5">
        <v>20113.320020000003</v>
      </c>
      <c r="AR104" s="5"/>
      <c r="AS104" s="5">
        <v>20113.320020000003</v>
      </c>
      <c r="AT104" s="5"/>
      <c r="AU104" s="5">
        <v>48071.27586000001</v>
      </c>
      <c r="AV104" s="1">
        <v>0.5815937967076873</v>
      </c>
      <c r="AW104" s="1">
        <v>0.4184062032923126</v>
      </c>
      <c r="AX104" s="1"/>
      <c r="AY104" s="5">
        <v>20113.320020000003</v>
      </c>
      <c r="AZ104" s="1">
        <v>0</v>
      </c>
      <c r="BA104" s="1">
        <v>1</v>
      </c>
    </row>
    <row r="106" spans="1:53" ht="12.75">
      <c r="A106" s="4" t="s">
        <v>56</v>
      </c>
      <c r="B106" s="8">
        <v>60</v>
      </c>
      <c r="C106" s="3">
        <v>5</v>
      </c>
      <c r="D106" s="5">
        <v>42.72104641048176</v>
      </c>
      <c r="E106" s="5">
        <v>10.456100000000001</v>
      </c>
      <c r="F106" s="5">
        <v>1655.56372</v>
      </c>
      <c r="G106" s="5">
        <v>170.1793114606609</v>
      </c>
      <c r="H106" s="5">
        <v>41.65187999999999</v>
      </c>
      <c r="I106" s="5">
        <v>6590.401339999999</v>
      </c>
      <c r="J106" s="5">
        <v>52.10798</v>
      </c>
      <c r="K106" s="5">
        <v>8245.965059999999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v>273.46099999999996</v>
      </c>
      <c r="Z106" s="5">
        <v>4292.49168</v>
      </c>
      <c r="AA106" s="5">
        <v>40248.45728079218</v>
      </c>
      <c r="AB106" s="5">
        <v>9850.92664</v>
      </c>
      <c r="AC106" s="5">
        <v>143697.57361999998</v>
      </c>
      <c r="AD106" s="5">
        <v>10124.387639999999</v>
      </c>
      <c r="AE106" s="5">
        <v>147990.0653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>
        <v>10124.387639999999</v>
      </c>
      <c r="AQ106" s="5">
        <v>147990.0653</v>
      </c>
      <c r="AR106" s="5"/>
      <c r="AS106" s="5">
        <v>147990.0653</v>
      </c>
      <c r="AT106" s="5"/>
      <c r="AU106" s="5">
        <v>156236.03035999998</v>
      </c>
      <c r="AV106" s="1">
        <v>0.05277889511785212</v>
      </c>
      <c r="AW106" s="1">
        <v>0.947221104882148</v>
      </c>
      <c r="AX106" s="1"/>
      <c r="AY106" s="5">
        <v>147990.0653</v>
      </c>
      <c r="AZ106" s="1">
        <v>0</v>
      </c>
      <c r="BA106" s="1">
        <v>1</v>
      </c>
    </row>
    <row r="108" spans="1:53" ht="12.75">
      <c r="A108" s="4" t="s">
        <v>57</v>
      </c>
      <c r="B108" s="8">
        <v>60</v>
      </c>
      <c r="C108" s="3">
        <v>5</v>
      </c>
      <c r="D108" s="5">
        <v>7.78785460764714</v>
      </c>
      <c r="E108" s="5">
        <v>1.9060999999999997</v>
      </c>
      <c r="F108" s="5">
        <v>321.31687999999997</v>
      </c>
      <c r="G108" s="5">
        <v>30.47784112057508</v>
      </c>
      <c r="H108" s="5">
        <v>7.45954</v>
      </c>
      <c r="I108" s="5">
        <v>1256.17824</v>
      </c>
      <c r="J108" s="5">
        <v>9.365639999999999</v>
      </c>
      <c r="K108" s="5">
        <v>1577.49512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v>31.522979999999997</v>
      </c>
      <c r="Z108" s="5">
        <v>460.69752</v>
      </c>
      <c r="AA108" s="5">
        <v>43480.46793316852</v>
      </c>
      <c r="AB108" s="5">
        <v>10641.97062</v>
      </c>
      <c r="AC108" s="5">
        <v>163876.04692</v>
      </c>
      <c r="AD108" s="5">
        <v>10673.4936</v>
      </c>
      <c r="AE108" s="5">
        <v>164336.74443999998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>
        <v>10673.4936</v>
      </c>
      <c r="AQ108" s="5">
        <v>164336.74443999998</v>
      </c>
      <c r="AR108" s="5"/>
      <c r="AS108" s="5">
        <v>164336.74443999998</v>
      </c>
      <c r="AT108" s="5"/>
      <c r="AU108" s="5">
        <v>165914.23956</v>
      </c>
      <c r="AV108" s="1">
        <v>0.009507894706225782</v>
      </c>
      <c r="AW108" s="1">
        <v>0.9904921052937742</v>
      </c>
      <c r="AX108" s="1"/>
      <c r="AY108" s="5">
        <v>164336.74443999998</v>
      </c>
      <c r="AZ108" s="1">
        <v>0</v>
      </c>
      <c r="BA108" s="1">
        <v>1</v>
      </c>
    </row>
    <row r="110" spans="1:53" ht="12.75">
      <c r="A110" s="4" t="s">
        <v>58</v>
      </c>
      <c r="B110" s="3">
        <v>60</v>
      </c>
      <c r="C110" s="3">
        <v>5</v>
      </c>
      <c r="D110" s="5">
        <v>19.52671449449629</v>
      </c>
      <c r="E110" s="5">
        <v>4.7792200000000005</v>
      </c>
      <c r="F110" s="5">
        <v>863.28886</v>
      </c>
      <c r="G110" s="5">
        <f>H110/0.2447529</f>
        <v>1593.774946078269</v>
      </c>
      <c r="H110" s="5">
        <v>390.08104</v>
      </c>
      <c r="I110" s="5">
        <v>70443.39843999999</v>
      </c>
      <c r="J110" s="5">
        <v>394.86026</v>
      </c>
      <c r="K110" s="5">
        <v>71306.68729999999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v>26.21678</v>
      </c>
      <c r="Z110" s="5">
        <v>377.38964</v>
      </c>
      <c r="AA110" s="5">
        <v>9240.974305105272</v>
      </c>
      <c r="AB110" s="5">
        <v>2261.75526</v>
      </c>
      <c r="AC110" s="5">
        <v>32833.304879999996</v>
      </c>
      <c r="AD110" s="5">
        <v>2287.97204</v>
      </c>
      <c r="AE110" s="5">
        <v>33210.69452</v>
      </c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>
        <v>2287.97204</v>
      </c>
      <c r="AQ110" s="5">
        <v>33210.69452</v>
      </c>
      <c r="AR110" s="5"/>
      <c r="AS110" s="5">
        <v>33210.69452</v>
      </c>
      <c r="AT110" s="5"/>
      <c r="AU110" s="5">
        <v>104517.38181999998</v>
      </c>
      <c r="AV110" s="1">
        <v>0.6822471636612989</v>
      </c>
      <c r="AW110" s="1">
        <v>0.3177528363387012</v>
      </c>
      <c r="AX110" s="1"/>
      <c r="AY110" s="5">
        <v>33210.69452</v>
      </c>
      <c r="AZ110" s="1">
        <v>0</v>
      </c>
      <c r="BA110" s="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D209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8.421875" style="4" customWidth="1"/>
    <col min="2" max="2" width="11.7109375" style="5" customWidth="1"/>
    <col min="3" max="3" width="10.00390625" style="5" customWidth="1"/>
    <col min="4" max="5" width="12.421875" style="5" customWidth="1"/>
    <col min="6" max="6" width="11.28125" style="5" customWidth="1"/>
    <col min="7" max="7" width="12.421875" style="5" customWidth="1"/>
    <col min="8" max="9" width="10.28125" style="5" customWidth="1"/>
    <col min="11" max="11" width="11.7109375" style="5" customWidth="1"/>
    <col min="12" max="12" width="12.421875" style="5" customWidth="1"/>
    <col min="13" max="13" width="11.421875" style="5" customWidth="1"/>
    <col min="14" max="14" width="12.421875" style="5" customWidth="1"/>
    <col min="15" max="15" width="11.28125" style="5" customWidth="1"/>
    <col min="16" max="16" width="12.421875" style="5" customWidth="1"/>
    <col min="17" max="18" width="10.28125" style="5" customWidth="1"/>
    <col min="19" max="19" width="8.421875" style="5" customWidth="1"/>
    <col min="20" max="20" width="10.28125" style="5" customWidth="1"/>
    <col min="21" max="21" width="10.00390625" style="5" customWidth="1"/>
    <col min="22" max="22" width="10.28125" style="5" customWidth="1"/>
    <col min="23" max="23" width="11.421875" style="5" customWidth="1"/>
    <col min="24" max="24" width="11.28125" style="5" customWidth="1"/>
    <col min="25" max="25" width="11.421875" style="5" customWidth="1"/>
    <col min="26" max="27" width="9.7109375" style="5" customWidth="1"/>
    <col min="29" max="29" width="10.28125" style="5" customWidth="1"/>
    <col min="30" max="30" width="11.421875" style="5" customWidth="1"/>
  </cols>
  <sheetData>
    <row r="1" ht="12.75">
      <c r="C1" s="6" t="s">
        <v>89</v>
      </c>
    </row>
    <row r="2" ht="12.75">
      <c r="C2" s="6" t="s">
        <v>75</v>
      </c>
    </row>
    <row r="4" spans="1:11" ht="12.75">
      <c r="A4" s="4" t="s">
        <v>97</v>
      </c>
      <c r="B4" s="6" t="s">
        <v>68</v>
      </c>
      <c r="K4" s="6" t="s">
        <v>61</v>
      </c>
    </row>
    <row r="5" spans="2:30" ht="12.75">
      <c r="B5" s="6" t="s">
        <v>93</v>
      </c>
      <c r="C5" s="6" t="s">
        <v>93</v>
      </c>
      <c r="D5" s="6" t="s">
        <v>93</v>
      </c>
      <c r="E5" s="6" t="s">
        <v>93</v>
      </c>
      <c r="F5" s="6" t="s">
        <v>93</v>
      </c>
      <c r="G5" s="6" t="s">
        <v>93</v>
      </c>
      <c r="H5" s="6" t="s">
        <v>66</v>
      </c>
      <c r="I5" s="6" t="s">
        <v>66</v>
      </c>
      <c r="K5" s="6" t="s">
        <v>93</v>
      </c>
      <c r="L5" s="6" t="s">
        <v>93</v>
      </c>
      <c r="M5" s="6" t="s">
        <v>93</v>
      </c>
      <c r="N5" s="6" t="s">
        <v>93</v>
      </c>
      <c r="O5" s="6" t="s">
        <v>93</v>
      </c>
      <c r="P5" s="6" t="s">
        <v>93</v>
      </c>
      <c r="Q5" s="6" t="s">
        <v>66</v>
      </c>
      <c r="R5" s="6" t="s">
        <v>66</v>
      </c>
      <c r="S5" s="6"/>
      <c r="T5" s="6" t="s">
        <v>93</v>
      </c>
      <c r="U5" s="6" t="s">
        <v>93</v>
      </c>
      <c r="V5" s="6" t="s">
        <v>93</v>
      </c>
      <c r="W5" s="6" t="s">
        <v>93</v>
      </c>
      <c r="X5" s="6" t="s">
        <v>93</v>
      </c>
      <c r="Y5" s="6" t="s">
        <v>93</v>
      </c>
      <c r="Z5" s="6" t="s">
        <v>66</v>
      </c>
      <c r="AA5" s="6" t="s">
        <v>66</v>
      </c>
      <c r="AC5" s="6" t="s">
        <v>93</v>
      </c>
      <c r="AD5" s="6" t="s">
        <v>93</v>
      </c>
    </row>
    <row r="6" spans="2:30" ht="12.75">
      <c r="B6" s="6" t="s">
        <v>63</v>
      </c>
      <c r="C6" s="6" t="s">
        <v>63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63</v>
      </c>
      <c r="I6" s="6" t="s">
        <v>63</v>
      </c>
      <c r="K6" s="6" t="s">
        <v>59</v>
      </c>
      <c r="L6" s="6" t="s">
        <v>59</v>
      </c>
      <c r="M6" s="6" t="s">
        <v>59</v>
      </c>
      <c r="N6" s="6" t="s">
        <v>59</v>
      </c>
      <c r="O6" s="6" t="s">
        <v>59</v>
      </c>
      <c r="P6" s="6" t="s">
        <v>59</v>
      </c>
      <c r="Q6" s="6" t="s">
        <v>59</v>
      </c>
      <c r="R6" s="6" t="s">
        <v>59</v>
      </c>
      <c r="S6" s="6"/>
      <c r="T6" s="6" t="s">
        <v>65</v>
      </c>
      <c r="U6" s="6" t="s">
        <v>65</v>
      </c>
      <c r="V6" s="6" t="s">
        <v>65</v>
      </c>
      <c r="W6" s="6" t="s">
        <v>65</v>
      </c>
      <c r="X6" s="6" t="s">
        <v>65</v>
      </c>
      <c r="Y6" s="6" t="s">
        <v>65</v>
      </c>
      <c r="Z6" s="6" t="s">
        <v>65</v>
      </c>
      <c r="AA6" s="6" t="s">
        <v>65</v>
      </c>
      <c r="AC6" s="6" t="s">
        <v>60</v>
      </c>
      <c r="AD6" s="6" t="s">
        <v>60</v>
      </c>
    </row>
    <row r="7" spans="2:30" ht="12.75">
      <c r="B7" s="6" t="s">
        <v>81</v>
      </c>
      <c r="C7" s="6" t="s">
        <v>80</v>
      </c>
      <c r="D7" s="6" t="s">
        <v>96</v>
      </c>
      <c r="E7" s="6" t="s">
        <v>5</v>
      </c>
      <c r="F7" s="6" t="s">
        <v>4</v>
      </c>
      <c r="G7" s="6" t="s">
        <v>3</v>
      </c>
      <c r="H7" s="6" t="s">
        <v>77</v>
      </c>
      <c r="I7" s="6" t="s">
        <v>6</v>
      </c>
      <c r="K7" s="6" t="s">
        <v>81</v>
      </c>
      <c r="L7" s="6" t="s">
        <v>80</v>
      </c>
      <c r="M7" s="6" t="s">
        <v>96</v>
      </c>
      <c r="N7" s="6" t="s">
        <v>5</v>
      </c>
      <c r="O7" s="6" t="s">
        <v>4</v>
      </c>
      <c r="P7" s="6" t="s">
        <v>3</v>
      </c>
      <c r="Q7" s="6" t="s">
        <v>79</v>
      </c>
      <c r="R7" s="6" t="s">
        <v>6</v>
      </c>
      <c r="S7" s="6"/>
      <c r="T7" s="6" t="s">
        <v>81</v>
      </c>
      <c r="U7" s="6" t="s">
        <v>80</v>
      </c>
      <c r="V7" s="6" t="s">
        <v>96</v>
      </c>
      <c r="W7" s="6" t="s">
        <v>5</v>
      </c>
      <c r="X7" s="6" t="s">
        <v>4</v>
      </c>
      <c r="Y7" s="6" t="s">
        <v>3</v>
      </c>
      <c r="Z7" s="6" t="s">
        <v>77</v>
      </c>
      <c r="AA7" s="6" t="s">
        <v>6</v>
      </c>
      <c r="AC7" s="6" t="s">
        <v>79</v>
      </c>
      <c r="AD7" s="6" t="s">
        <v>6</v>
      </c>
    </row>
    <row r="9" spans="1:30" ht="12.75">
      <c r="A9" s="4">
        <v>1500</v>
      </c>
      <c r="B9" s="5">
        <f>1633.544+2608.9962-1291.75</f>
        <v>2950.7902000000004</v>
      </c>
      <c r="D9" s="5">
        <f aca="true" t="shared" si="0" ref="D9:D40">B9+C9</f>
        <v>2950.7902000000004</v>
      </c>
      <c r="E9" s="5">
        <f>(12806.0107+21062.0153)-11734.7</f>
        <v>22133.325999999997</v>
      </c>
      <c r="G9" s="5">
        <f aca="true" t="shared" si="1" ref="G9:G40">E9+F9</f>
        <v>22133.325999999997</v>
      </c>
      <c r="K9" s="5">
        <f>(2836.3826+3023.9053)-2598.469</f>
        <v>3261.8188999999993</v>
      </c>
      <c r="M9" s="5">
        <f aca="true" t="shared" si="2" ref="M9:M40">K9+L9</f>
        <v>3261.8188999999993</v>
      </c>
      <c r="N9" s="5">
        <f>(24007.4079+25629.3001)-21946.42</f>
        <v>27690.288</v>
      </c>
      <c r="P9" s="5">
        <f aca="true" t="shared" si="3" ref="P9:P40">N9+O9</f>
        <v>27690.288</v>
      </c>
      <c r="V9" s="5">
        <f aca="true" t="shared" si="4" ref="V9:V40">T9+U9</f>
        <v>0</v>
      </c>
      <c r="Y9" s="5">
        <f aca="true" t="shared" si="5" ref="Y9:Y40">W9+X9</f>
        <v>0</v>
      </c>
      <c r="AC9" s="5">
        <f aca="true" t="shared" si="6" ref="AC9:AC40">M9+V9</f>
        <v>3261.8188999999993</v>
      </c>
      <c r="AD9" s="5">
        <f aca="true" t="shared" si="7" ref="AD9:AD40">P9+Y9</f>
        <v>27690.288</v>
      </c>
    </row>
    <row r="10" spans="1:30" ht="12.75">
      <c r="A10" s="4">
        <v>1501</v>
      </c>
      <c r="B10" s="5">
        <v>818.0084</v>
      </c>
      <c r="D10" s="5">
        <f t="shared" si="0"/>
        <v>818.0084</v>
      </c>
      <c r="E10" s="5">
        <v>6913.6757</v>
      </c>
      <c r="G10" s="5">
        <f t="shared" si="1"/>
        <v>6913.6757</v>
      </c>
      <c r="K10" s="5">
        <v>2520.5802</v>
      </c>
      <c r="M10" s="5">
        <f t="shared" si="2"/>
        <v>2520.5802</v>
      </c>
      <c r="N10" s="5">
        <v>21303.5487</v>
      </c>
      <c r="P10" s="5">
        <f t="shared" si="3"/>
        <v>21303.5487</v>
      </c>
      <c r="V10" s="5">
        <f t="shared" si="4"/>
        <v>0</v>
      </c>
      <c r="Y10" s="5">
        <f t="shared" si="5"/>
        <v>0</v>
      </c>
      <c r="AC10" s="5">
        <f t="shared" si="6"/>
        <v>2520.5802</v>
      </c>
      <c r="AD10" s="5">
        <f t="shared" si="7"/>
        <v>21303.5487</v>
      </c>
    </row>
    <row r="11" spans="1:30" ht="12.75">
      <c r="A11" s="4">
        <v>1502</v>
      </c>
      <c r="B11" s="5">
        <v>880.3526</v>
      </c>
      <c r="D11" s="5">
        <f t="shared" si="0"/>
        <v>880.3526</v>
      </c>
      <c r="E11" s="5">
        <v>7552.3569</v>
      </c>
      <c r="G11" s="5">
        <f t="shared" si="1"/>
        <v>7552.3569</v>
      </c>
      <c r="K11" s="5">
        <v>2134.1281</v>
      </c>
      <c r="M11" s="5">
        <f t="shared" si="2"/>
        <v>2134.1281</v>
      </c>
      <c r="N11" s="5">
        <v>18408.3931</v>
      </c>
      <c r="P11" s="5">
        <f t="shared" si="3"/>
        <v>18408.3931</v>
      </c>
      <c r="V11" s="5">
        <f t="shared" si="4"/>
        <v>0</v>
      </c>
      <c r="Y11" s="5">
        <f t="shared" si="5"/>
        <v>0</v>
      </c>
      <c r="AC11" s="5">
        <f t="shared" si="6"/>
        <v>2134.1281</v>
      </c>
      <c r="AD11" s="5">
        <f t="shared" si="7"/>
        <v>18408.3931</v>
      </c>
    </row>
    <row r="12" spans="1:30" ht="12.75">
      <c r="A12" s="4">
        <v>1503</v>
      </c>
      <c r="B12" s="5">
        <v>1421.0707</v>
      </c>
      <c r="D12" s="5">
        <f t="shared" si="0"/>
        <v>1421.0707</v>
      </c>
      <c r="E12" s="5">
        <v>12339.4387</v>
      </c>
      <c r="G12" s="5">
        <f t="shared" si="1"/>
        <v>12339.4387</v>
      </c>
      <c r="K12" s="5">
        <v>2205.7175</v>
      </c>
      <c r="M12" s="5">
        <f t="shared" si="2"/>
        <v>2205.7175</v>
      </c>
      <c r="N12" s="5">
        <v>19063.5379</v>
      </c>
      <c r="P12" s="5">
        <f t="shared" si="3"/>
        <v>19063.5379</v>
      </c>
      <c r="V12" s="5">
        <f t="shared" si="4"/>
        <v>0</v>
      </c>
      <c r="Y12" s="5">
        <f t="shared" si="5"/>
        <v>0</v>
      </c>
      <c r="AC12" s="5">
        <f t="shared" si="6"/>
        <v>2205.7175</v>
      </c>
      <c r="AD12" s="5">
        <f t="shared" si="7"/>
        <v>19063.5379</v>
      </c>
    </row>
    <row r="13" spans="1:30" ht="12.75">
      <c r="A13" s="4">
        <v>1504</v>
      </c>
      <c r="B13" s="5">
        <v>647.2162</v>
      </c>
      <c r="D13" s="5">
        <f t="shared" si="0"/>
        <v>647.2162</v>
      </c>
      <c r="E13" s="5">
        <v>5496.5182</v>
      </c>
      <c r="G13" s="5">
        <f t="shared" si="1"/>
        <v>5496.5182</v>
      </c>
      <c r="K13" s="5">
        <v>2126.3463</v>
      </c>
      <c r="M13" s="5">
        <f t="shared" si="2"/>
        <v>2126.3463</v>
      </c>
      <c r="N13" s="5">
        <v>17951.3956</v>
      </c>
      <c r="P13" s="5">
        <f t="shared" si="3"/>
        <v>17951.3956</v>
      </c>
      <c r="V13" s="5">
        <f t="shared" si="4"/>
        <v>0</v>
      </c>
      <c r="Y13" s="5">
        <f t="shared" si="5"/>
        <v>0</v>
      </c>
      <c r="AC13" s="5">
        <f t="shared" si="6"/>
        <v>2126.3463</v>
      </c>
      <c r="AD13" s="5">
        <f t="shared" si="7"/>
        <v>17951.3956</v>
      </c>
    </row>
    <row r="14" spans="1:30" ht="12.75">
      <c r="A14" s="4">
        <v>1505</v>
      </c>
      <c r="B14" s="5">
        <v>784.9865</v>
      </c>
      <c r="D14" s="5">
        <f t="shared" si="0"/>
        <v>784.9865</v>
      </c>
      <c r="E14" s="5">
        <v>6751.9812</v>
      </c>
      <c r="G14" s="5">
        <f t="shared" si="1"/>
        <v>6751.9812</v>
      </c>
      <c r="K14" s="5">
        <v>2250.7737</v>
      </c>
      <c r="M14" s="5">
        <f t="shared" si="2"/>
        <v>2250.7737</v>
      </c>
      <c r="N14" s="5">
        <v>18733.7167</v>
      </c>
      <c r="P14" s="5">
        <f t="shared" si="3"/>
        <v>18733.7167</v>
      </c>
      <c r="V14" s="5">
        <f t="shared" si="4"/>
        <v>0</v>
      </c>
      <c r="Y14" s="5">
        <f t="shared" si="5"/>
        <v>0</v>
      </c>
      <c r="AC14" s="5">
        <f t="shared" si="6"/>
        <v>2250.7737</v>
      </c>
      <c r="AD14" s="5">
        <f t="shared" si="7"/>
        <v>18733.7167</v>
      </c>
    </row>
    <row r="15" spans="1:30" ht="12.75">
      <c r="A15" s="4">
        <v>1506</v>
      </c>
      <c r="B15" s="5">
        <v>771.2929</v>
      </c>
      <c r="D15" s="5">
        <f t="shared" si="0"/>
        <v>771.2929</v>
      </c>
      <c r="E15" s="5">
        <v>6835.4735</v>
      </c>
      <c r="G15" s="5">
        <f t="shared" si="1"/>
        <v>6835.4735</v>
      </c>
      <c r="K15" s="5">
        <v>2133.8967</v>
      </c>
      <c r="L15" s="5">
        <v>1.8697</v>
      </c>
      <c r="M15" s="5">
        <f t="shared" si="2"/>
        <v>2135.7664</v>
      </c>
      <c r="N15" s="5">
        <v>17984.9603</v>
      </c>
      <c r="O15" s="5">
        <v>27.4736</v>
      </c>
      <c r="P15" s="5">
        <f t="shared" si="3"/>
        <v>18012.4339</v>
      </c>
      <c r="V15" s="5">
        <f t="shared" si="4"/>
        <v>0</v>
      </c>
      <c r="Y15" s="5">
        <f t="shared" si="5"/>
        <v>0</v>
      </c>
      <c r="AC15" s="5">
        <f t="shared" si="6"/>
        <v>2135.7664</v>
      </c>
      <c r="AD15" s="5">
        <f t="shared" si="7"/>
        <v>18012.4339</v>
      </c>
    </row>
    <row r="16" spans="1:30" ht="12.75">
      <c r="A16" s="4">
        <v>1507</v>
      </c>
      <c r="B16" s="5">
        <v>132.055</v>
      </c>
      <c r="D16" s="5">
        <f t="shared" si="0"/>
        <v>132.055</v>
      </c>
      <c r="E16" s="5">
        <v>1210.2838</v>
      </c>
      <c r="G16" s="5">
        <f t="shared" si="1"/>
        <v>1210.2838</v>
      </c>
      <c r="K16" s="5">
        <v>1210.1023</v>
      </c>
      <c r="L16" s="5">
        <v>4.1687</v>
      </c>
      <c r="M16" s="5">
        <f t="shared" si="2"/>
        <v>1214.271</v>
      </c>
      <c r="N16" s="5">
        <v>10301.273</v>
      </c>
      <c r="O16" s="5">
        <v>60.5693</v>
      </c>
      <c r="P16" s="5">
        <f t="shared" si="3"/>
        <v>10361.842299999998</v>
      </c>
      <c r="V16" s="5">
        <f t="shared" si="4"/>
        <v>0</v>
      </c>
      <c r="Y16" s="5">
        <f t="shared" si="5"/>
        <v>0</v>
      </c>
      <c r="AC16" s="5">
        <f t="shared" si="6"/>
        <v>1214.271</v>
      </c>
      <c r="AD16" s="5">
        <f t="shared" si="7"/>
        <v>10361.842299999998</v>
      </c>
    </row>
    <row r="17" spans="1:30" ht="12.75">
      <c r="A17" s="4">
        <v>1508</v>
      </c>
      <c r="B17" s="5">
        <v>25.2037</v>
      </c>
      <c r="D17" s="5">
        <f t="shared" si="0"/>
        <v>25.2037</v>
      </c>
      <c r="E17" s="5">
        <v>228.2501</v>
      </c>
      <c r="G17" s="5">
        <f t="shared" si="1"/>
        <v>228.2501</v>
      </c>
      <c r="K17" s="5">
        <v>1016.2911</v>
      </c>
      <c r="L17" s="5">
        <v>3.6127</v>
      </c>
      <c r="M17" s="5">
        <f t="shared" si="2"/>
        <v>1019.9038</v>
      </c>
      <c r="N17" s="5">
        <v>8696.7397</v>
      </c>
      <c r="O17" s="5">
        <v>55.6897</v>
      </c>
      <c r="P17" s="5">
        <f t="shared" si="3"/>
        <v>8752.4294</v>
      </c>
      <c r="V17" s="5">
        <f t="shared" si="4"/>
        <v>0</v>
      </c>
      <c r="Y17" s="5">
        <f t="shared" si="5"/>
        <v>0</v>
      </c>
      <c r="AC17" s="5">
        <f t="shared" si="6"/>
        <v>1019.9038</v>
      </c>
      <c r="AD17" s="5">
        <f t="shared" si="7"/>
        <v>8752.4294</v>
      </c>
    </row>
    <row r="18" spans="1:30" ht="12.75">
      <c r="A18" s="4">
        <v>1509</v>
      </c>
      <c r="B18" s="5">
        <v>158.6092</v>
      </c>
      <c r="D18" s="5">
        <f t="shared" si="0"/>
        <v>158.6092</v>
      </c>
      <c r="E18" s="5">
        <v>1436.4017</v>
      </c>
      <c r="G18" s="5">
        <f t="shared" si="1"/>
        <v>1436.4017</v>
      </c>
      <c r="K18" s="5">
        <v>707.1815</v>
      </c>
      <c r="L18" s="5">
        <v>3.0044</v>
      </c>
      <c r="M18" s="5">
        <f t="shared" si="2"/>
        <v>710.1859000000001</v>
      </c>
      <c r="N18" s="5">
        <v>6067.6735</v>
      </c>
      <c r="O18" s="5">
        <v>46.5828</v>
      </c>
      <c r="P18" s="5">
        <f t="shared" si="3"/>
        <v>6114.2563</v>
      </c>
      <c r="V18" s="5">
        <f t="shared" si="4"/>
        <v>0</v>
      </c>
      <c r="Y18" s="5">
        <f t="shared" si="5"/>
        <v>0</v>
      </c>
      <c r="AC18" s="5">
        <f t="shared" si="6"/>
        <v>710.1859000000001</v>
      </c>
      <c r="AD18" s="5">
        <f t="shared" si="7"/>
        <v>6114.2563</v>
      </c>
    </row>
    <row r="19" spans="1:30" ht="12.75">
      <c r="A19" s="4">
        <v>1510</v>
      </c>
      <c r="B19" s="5">
        <v>132.7563</v>
      </c>
      <c r="D19" s="5">
        <f t="shared" si="0"/>
        <v>132.7563</v>
      </c>
      <c r="E19" s="5">
        <v>1231.1197</v>
      </c>
      <c r="G19" s="5">
        <f t="shared" si="1"/>
        <v>1231.1197</v>
      </c>
      <c r="K19" s="5">
        <v>616.4257</v>
      </c>
      <c r="L19" s="5">
        <v>2.178</v>
      </c>
      <c r="M19" s="5">
        <f t="shared" si="2"/>
        <v>618.6037</v>
      </c>
      <c r="N19" s="5">
        <v>5246.7757</v>
      </c>
      <c r="O19" s="5">
        <v>31.7143</v>
      </c>
      <c r="P19" s="5">
        <f t="shared" si="3"/>
        <v>5278.49</v>
      </c>
      <c r="V19" s="5">
        <f t="shared" si="4"/>
        <v>0</v>
      </c>
      <c r="Y19" s="5">
        <f t="shared" si="5"/>
        <v>0</v>
      </c>
      <c r="AC19" s="5">
        <f t="shared" si="6"/>
        <v>618.6037</v>
      </c>
      <c r="AD19" s="5">
        <f t="shared" si="7"/>
        <v>5278.49</v>
      </c>
    </row>
    <row r="20" spans="1:30" ht="12.75">
      <c r="A20" s="4">
        <v>1511</v>
      </c>
      <c r="B20" s="5">
        <v>95.0667</v>
      </c>
      <c r="D20" s="5">
        <f t="shared" si="0"/>
        <v>95.0667</v>
      </c>
      <c r="E20" s="5">
        <v>930.6777</v>
      </c>
      <c r="G20" s="5">
        <f t="shared" si="1"/>
        <v>930.6777</v>
      </c>
      <c r="K20" s="5">
        <v>1143.6846</v>
      </c>
      <c r="L20" s="5">
        <v>10.9367</v>
      </c>
      <c r="M20" s="5">
        <f t="shared" si="2"/>
        <v>1154.6213</v>
      </c>
      <c r="N20" s="5">
        <v>9683.4374</v>
      </c>
      <c r="O20" s="5">
        <v>164.6929</v>
      </c>
      <c r="P20" s="5">
        <f t="shared" si="3"/>
        <v>9848.1303</v>
      </c>
      <c r="V20" s="5">
        <f t="shared" si="4"/>
        <v>0</v>
      </c>
      <c r="Y20" s="5">
        <f t="shared" si="5"/>
        <v>0</v>
      </c>
      <c r="AC20" s="5">
        <f t="shared" si="6"/>
        <v>1154.6213</v>
      </c>
      <c r="AD20" s="5">
        <f t="shared" si="7"/>
        <v>9848.1303</v>
      </c>
    </row>
    <row r="21" spans="1:30" ht="12.75">
      <c r="A21" s="4">
        <v>1512</v>
      </c>
      <c r="B21" s="5">
        <v>147.8401</v>
      </c>
      <c r="D21" s="5">
        <f t="shared" si="0"/>
        <v>147.8401</v>
      </c>
      <c r="E21" s="5">
        <v>1353.6146</v>
      </c>
      <c r="G21" s="5">
        <f t="shared" si="1"/>
        <v>1353.6146</v>
      </c>
      <c r="K21" s="5">
        <v>2375.2064</v>
      </c>
      <c r="L21" s="5">
        <v>28.9323</v>
      </c>
      <c r="M21" s="5">
        <f t="shared" si="2"/>
        <v>2404.1387</v>
      </c>
      <c r="N21" s="5">
        <v>20049.4808</v>
      </c>
      <c r="O21" s="5">
        <v>441.3182</v>
      </c>
      <c r="P21" s="5">
        <f t="shared" si="3"/>
        <v>20490.799000000003</v>
      </c>
      <c r="V21" s="5">
        <f t="shared" si="4"/>
        <v>0</v>
      </c>
      <c r="Y21" s="5">
        <f t="shared" si="5"/>
        <v>0</v>
      </c>
      <c r="AC21" s="5">
        <f t="shared" si="6"/>
        <v>2404.1387</v>
      </c>
      <c r="AD21" s="5">
        <f t="shared" si="7"/>
        <v>20490.799000000003</v>
      </c>
    </row>
    <row r="22" spans="1:30" ht="12.75">
      <c r="A22" s="4">
        <v>1513</v>
      </c>
      <c r="B22" s="5">
        <v>283.2386</v>
      </c>
      <c r="D22" s="5">
        <f t="shared" si="0"/>
        <v>283.2386</v>
      </c>
      <c r="E22" s="5">
        <v>2457.3551</v>
      </c>
      <c r="G22" s="5">
        <f t="shared" si="1"/>
        <v>2457.3551</v>
      </c>
      <c r="K22" s="5">
        <v>2334.7134</v>
      </c>
      <c r="L22" s="5">
        <v>7.9295</v>
      </c>
      <c r="M22" s="5">
        <f t="shared" si="2"/>
        <v>2342.6429000000003</v>
      </c>
      <c r="N22" s="5">
        <v>19723.9248</v>
      </c>
      <c r="O22" s="5">
        <v>120.9839</v>
      </c>
      <c r="P22" s="5">
        <f t="shared" si="3"/>
        <v>19844.9087</v>
      </c>
      <c r="V22" s="5">
        <f t="shared" si="4"/>
        <v>0</v>
      </c>
      <c r="Y22" s="5">
        <f t="shared" si="5"/>
        <v>0</v>
      </c>
      <c r="AC22" s="5">
        <f t="shared" si="6"/>
        <v>2342.6429000000003</v>
      </c>
      <c r="AD22" s="5">
        <f t="shared" si="7"/>
        <v>19844.9087</v>
      </c>
    </row>
    <row r="23" spans="1:30" ht="12.75">
      <c r="A23" s="4">
        <v>1514</v>
      </c>
      <c r="B23" s="5">
        <v>120.7659</v>
      </c>
      <c r="D23" s="5">
        <f t="shared" si="0"/>
        <v>120.7659</v>
      </c>
      <c r="E23" s="5">
        <v>1103.0702</v>
      </c>
      <c r="G23" s="5">
        <f t="shared" si="1"/>
        <v>1103.0702</v>
      </c>
      <c r="K23" s="5">
        <v>939.3878</v>
      </c>
      <c r="L23" s="5">
        <v>1.4432</v>
      </c>
      <c r="M23" s="5">
        <f t="shared" si="2"/>
        <v>940.831</v>
      </c>
      <c r="N23" s="5">
        <v>8052.7792</v>
      </c>
      <c r="O23" s="5">
        <v>22.052</v>
      </c>
      <c r="P23" s="5">
        <f t="shared" si="3"/>
        <v>8074.8312</v>
      </c>
      <c r="V23" s="5">
        <f t="shared" si="4"/>
        <v>0</v>
      </c>
      <c r="Y23" s="5">
        <f t="shared" si="5"/>
        <v>0</v>
      </c>
      <c r="AC23" s="5">
        <f t="shared" si="6"/>
        <v>940.831</v>
      </c>
      <c r="AD23" s="5">
        <f t="shared" si="7"/>
        <v>8074.8312</v>
      </c>
    </row>
    <row r="24" spans="1:30" ht="12.75">
      <c r="A24" s="4">
        <v>1515</v>
      </c>
      <c r="B24" s="5">
        <v>120.7659</v>
      </c>
      <c r="D24" s="5">
        <f t="shared" si="0"/>
        <v>120.7659</v>
      </c>
      <c r="E24" s="5">
        <v>1103.0702</v>
      </c>
      <c r="G24" s="5">
        <f t="shared" si="1"/>
        <v>1103.0702</v>
      </c>
      <c r="K24" s="5">
        <v>592.003</v>
      </c>
      <c r="M24" s="5">
        <f t="shared" si="2"/>
        <v>592.003</v>
      </c>
      <c r="N24" s="5">
        <v>5164.1775</v>
      </c>
      <c r="P24" s="5">
        <f t="shared" si="3"/>
        <v>5164.1775</v>
      </c>
      <c r="V24" s="5">
        <f t="shared" si="4"/>
        <v>0</v>
      </c>
      <c r="Y24" s="5">
        <f t="shared" si="5"/>
        <v>0</v>
      </c>
      <c r="AC24" s="5">
        <f t="shared" si="6"/>
        <v>592.003</v>
      </c>
      <c r="AD24" s="5">
        <f t="shared" si="7"/>
        <v>5164.1775</v>
      </c>
    </row>
    <row r="25" spans="1:30" ht="12.75">
      <c r="A25" s="4">
        <v>1516</v>
      </c>
      <c r="B25" s="5">
        <v>38.0495</v>
      </c>
      <c r="D25" s="5">
        <f t="shared" si="0"/>
        <v>38.0495</v>
      </c>
      <c r="E25" s="5">
        <v>347.5427</v>
      </c>
      <c r="G25" s="5">
        <f t="shared" si="1"/>
        <v>347.5427</v>
      </c>
      <c r="K25" s="5">
        <v>947.7946</v>
      </c>
      <c r="M25" s="5">
        <f t="shared" si="2"/>
        <v>947.7946</v>
      </c>
      <c r="N25" s="5">
        <v>8197.8473</v>
      </c>
      <c r="P25" s="5">
        <f t="shared" si="3"/>
        <v>8197.8473</v>
      </c>
      <c r="V25" s="5">
        <f t="shared" si="4"/>
        <v>0</v>
      </c>
      <c r="Y25" s="5">
        <f t="shared" si="5"/>
        <v>0</v>
      </c>
      <c r="AC25" s="5">
        <f t="shared" si="6"/>
        <v>947.7946</v>
      </c>
      <c r="AD25" s="5">
        <f t="shared" si="7"/>
        <v>8197.8473</v>
      </c>
    </row>
    <row r="26" spans="1:30" ht="12.75">
      <c r="A26" s="4">
        <v>1517</v>
      </c>
      <c r="B26" s="5">
        <v>246.9834</v>
      </c>
      <c r="D26" s="5">
        <f t="shared" si="0"/>
        <v>246.9834</v>
      </c>
      <c r="E26" s="5">
        <v>2183.5659</v>
      </c>
      <c r="G26" s="5">
        <f t="shared" si="1"/>
        <v>2183.5659</v>
      </c>
      <c r="K26" s="5">
        <v>978.8412</v>
      </c>
      <c r="M26" s="5">
        <f t="shared" si="2"/>
        <v>978.8412</v>
      </c>
      <c r="N26" s="5">
        <v>8464.9731</v>
      </c>
      <c r="P26" s="5">
        <f t="shared" si="3"/>
        <v>8464.9731</v>
      </c>
      <c r="V26" s="5">
        <f t="shared" si="4"/>
        <v>0</v>
      </c>
      <c r="Y26" s="5">
        <f t="shared" si="5"/>
        <v>0</v>
      </c>
      <c r="AC26" s="5">
        <f t="shared" si="6"/>
        <v>978.8412</v>
      </c>
      <c r="AD26" s="5">
        <f t="shared" si="7"/>
        <v>8464.9731</v>
      </c>
    </row>
    <row r="27" spans="1:30" ht="12.75">
      <c r="A27" s="4">
        <v>1518</v>
      </c>
      <c r="B27" s="5">
        <v>97.8758</v>
      </c>
      <c r="D27" s="5">
        <f t="shared" si="0"/>
        <v>97.8758</v>
      </c>
      <c r="E27" s="5">
        <v>865.314</v>
      </c>
      <c r="G27" s="5">
        <f t="shared" si="1"/>
        <v>865.314</v>
      </c>
      <c r="K27" s="5">
        <v>459.9338</v>
      </c>
      <c r="M27" s="5">
        <f t="shared" si="2"/>
        <v>459.9338</v>
      </c>
      <c r="N27" s="5">
        <v>4045.5946</v>
      </c>
      <c r="P27" s="5">
        <f t="shared" si="3"/>
        <v>4045.5946</v>
      </c>
      <c r="V27" s="5">
        <f t="shared" si="4"/>
        <v>0</v>
      </c>
      <c r="Y27" s="5">
        <f t="shared" si="5"/>
        <v>0</v>
      </c>
      <c r="AC27" s="5">
        <f t="shared" si="6"/>
        <v>459.9338</v>
      </c>
      <c r="AD27" s="5">
        <f t="shared" si="7"/>
        <v>4045.5946</v>
      </c>
    </row>
    <row r="28" spans="1:30" ht="12.75">
      <c r="A28" s="4">
        <v>1519</v>
      </c>
      <c r="B28" s="5">
        <v>0</v>
      </c>
      <c r="D28" s="5">
        <f t="shared" si="0"/>
        <v>0</v>
      </c>
      <c r="G28" s="5">
        <f t="shared" si="1"/>
        <v>0</v>
      </c>
      <c r="K28" s="5">
        <v>429.8287</v>
      </c>
      <c r="M28" s="5">
        <f t="shared" si="2"/>
        <v>429.8287</v>
      </c>
      <c r="N28" s="5">
        <v>3782.7496</v>
      </c>
      <c r="P28" s="5">
        <f t="shared" si="3"/>
        <v>3782.7496</v>
      </c>
      <c r="V28" s="5">
        <f t="shared" si="4"/>
        <v>0</v>
      </c>
      <c r="Y28" s="5">
        <f t="shared" si="5"/>
        <v>0</v>
      </c>
      <c r="AC28" s="5">
        <f t="shared" si="6"/>
        <v>429.8287</v>
      </c>
      <c r="AD28" s="5">
        <f t="shared" si="7"/>
        <v>3782.7496</v>
      </c>
    </row>
    <row r="29" spans="1:30" ht="12.75">
      <c r="A29" s="4">
        <v>1520</v>
      </c>
      <c r="B29" s="5">
        <v>0</v>
      </c>
      <c r="D29" s="5">
        <f t="shared" si="0"/>
        <v>0</v>
      </c>
      <c r="G29" s="5">
        <f t="shared" si="1"/>
        <v>0</v>
      </c>
      <c r="K29" s="5">
        <v>326.3031</v>
      </c>
      <c r="M29" s="5">
        <f t="shared" si="2"/>
        <v>326.3031</v>
      </c>
      <c r="N29" s="5">
        <v>2875.513</v>
      </c>
      <c r="P29" s="5">
        <f t="shared" si="3"/>
        <v>2875.513</v>
      </c>
      <c r="V29" s="5">
        <f t="shared" si="4"/>
        <v>0</v>
      </c>
      <c r="Y29" s="5">
        <f t="shared" si="5"/>
        <v>0</v>
      </c>
      <c r="AC29" s="5">
        <f t="shared" si="6"/>
        <v>326.3031</v>
      </c>
      <c r="AD29" s="5">
        <f t="shared" si="7"/>
        <v>2875.513</v>
      </c>
    </row>
    <row r="30" spans="1:30" ht="12.75">
      <c r="A30" s="4">
        <v>1521</v>
      </c>
      <c r="B30" s="5">
        <v>765.3019</v>
      </c>
      <c r="D30" s="5">
        <f t="shared" si="0"/>
        <v>765.3019</v>
      </c>
      <c r="E30" s="5">
        <v>6716.5592</v>
      </c>
      <c r="G30" s="5">
        <f t="shared" si="1"/>
        <v>6716.5592</v>
      </c>
      <c r="K30" s="5">
        <v>3363.4607</v>
      </c>
      <c r="L30" s="5">
        <v>2.0933</v>
      </c>
      <c r="M30" s="5">
        <f t="shared" si="2"/>
        <v>3365.554</v>
      </c>
      <c r="N30" s="5">
        <v>29449.3143</v>
      </c>
      <c r="O30" s="5">
        <v>34.4894</v>
      </c>
      <c r="P30" s="5">
        <f t="shared" si="3"/>
        <v>29483.803699999997</v>
      </c>
      <c r="V30" s="5">
        <f t="shared" si="4"/>
        <v>0</v>
      </c>
      <c r="Y30" s="5">
        <f t="shared" si="5"/>
        <v>0</v>
      </c>
      <c r="AC30" s="5">
        <f t="shared" si="6"/>
        <v>3365.554</v>
      </c>
      <c r="AD30" s="5">
        <f t="shared" si="7"/>
        <v>29483.803699999997</v>
      </c>
    </row>
    <row r="31" spans="1:30" ht="12.75">
      <c r="A31" s="4">
        <v>1522</v>
      </c>
      <c r="B31" s="5">
        <v>606.5335</v>
      </c>
      <c r="D31" s="5">
        <f t="shared" si="0"/>
        <v>606.5335</v>
      </c>
      <c r="E31" s="5">
        <v>5344.2088</v>
      </c>
      <c r="G31" s="5">
        <f t="shared" si="1"/>
        <v>5344.2088</v>
      </c>
      <c r="K31" s="5">
        <v>1678.8511</v>
      </c>
      <c r="L31" s="5">
        <v>2.6919</v>
      </c>
      <c r="M31" s="5">
        <f t="shared" si="2"/>
        <v>1681.5430000000001</v>
      </c>
      <c r="N31" s="5">
        <v>14713.8373</v>
      </c>
      <c r="O31" s="5">
        <v>44.3483</v>
      </c>
      <c r="P31" s="5">
        <f t="shared" si="3"/>
        <v>14758.185599999999</v>
      </c>
      <c r="V31" s="5">
        <f t="shared" si="4"/>
        <v>0</v>
      </c>
      <c r="Y31" s="5">
        <f t="shared" si="5"/>
        <v>0</v>
      </c>
      <c r="AC31" s="5">
        <f t="shared" si="6"/>
        <v>1681.5430000000001</v>
      </c>
      <c r="AD31" s="5">
        <f t="shared" si="7"/>
        <v>14758.185599999999</v>
      </c>
    </row>
    <row r="32" spans="1:30" ht="12.75">
      <c r="A32" s="4">
        <v>1523</v>
      </c>
      <c r="B32" s="5">
        <v>44.3458</v>
      </c>
      <c r="D32" s="5">
        <f t="shared" si="0"/>
        <v>44.3458</v>
      </c>
      <c r="E32" s="5">
        <v>417.3634</v>
      </c>
      <c r="G32" s="5">
        <f t="shared" si="1"/>
        <v>417.3634</v>
      </c>
      <c r="K32" s="5">
        <v>832.2562</v>
      </c>
      <c r="L32" s="5">
        <v>2.5472</v>
      </c>
      <c r="M32" s="5">
        <f t="shared" si="2"/>
        <v>834.8034</v>
      </c>
      <c r="N32" s="5">
        <v>7303.2666</v>
      </c>
      <c r="O32" s="5">
        <v>150.1288</v>
      </c>
      <c r="P32" s="5">
        <f t="shared" si="3"/>
        <v>7453.3954</v>
      </c>
      <c r="V32" s="5">
        <f t="shared" si="4"/>
        <v>0</v>
      </c>
      <c r="Y32" s="5">
        <f t="shared" si="5"/>
        <v>0</v>
      </c>
      <c r="AC32" s="5">
        <f t="shared" si="6"/>
        <v>834.8034</v>
      </c>
      <c r="AD32" s="5">
        <f t="shared" si="7"/>
        <v>7453.3954</v>
      </c>
    </row>
    <row r="33" spans="1:30" ht="12.75">
      <c r="A33" s="4">
        <v>1524</v>
      </c>
      <c r="B33" s="5">
        <v>81.5154</v>
      </c>
      <c r="D33" s="5">
        <f t="shared" si="0"/>
        <v>81.5154</v>
      </c>
      <c r="E33" s="5">
        <v>724.5699</v>
      </c>
      <c r="G33" s="5">
        <f t="shared" si="1"/>
        <v>724.5699</v>
      </c>
      <c r="K33" s="5">
        <v>412.482</v>
      </c>
      <c r="L33" s="5">
        <v>3.548</v>
      </c>
      <c r="M33" s="5">
        <f t="shared" si="2"/>
        <v>416.03000000000003</v>
      </c>
      <c r="N33" s="5">
        <v>3612.0363</v>
      </c>
      <c r="O33" s="5">
        <v>219.8439</v>
      </c>
      <c r="P33" s="5">
        <f t="shared" si="3"/>
        <v>3831.8802</v>
      </c>
      <c r="V33" s="5">
        <f t="shared" si="4"/>
        <v>0</v>
      </c>
      <c r="Y33" s="5">
        <f t="shared" si="5"/>
        <v>0</v>
      </c>
      <c r="AC33" s="5">
        <f t="shared" si="6"/>
        <v>416.03000000000003</v>
      </c>
      <c r="AD33" s="5">
        <f t="shared" si="7"/>
        <v>3831.8802</v>
      </c>
    </row>
    <row r="34" spans="1:30" ht="12.75">
      <c r="A34" s="4">
        <v>1525</v>
      </c>
      <c r="B34" s="5">
        <v>845.1693</v>
      </c>
      <c r="D34" s="5">
        <f t="shared" si="0"/>
        <v>845.1693</v>
      </c>
      <c r="E34" s="5">
        <v>7482.9921</v>
      </c>
      <c r="G34" s="5">
        <f t="shared" si="1"/>
        <v>7482.9921</v>
      </c>
      <c r="K34" s="5">
        <v>874.2551</v>
      </c>
      <c r="L34" s="5">
        <v>5.9369</v>
      </c>
      <c r="M34" s="5">
        <f t="shared" si="2"/>
        <v>880.192</v>
      </c>
      <c r="N34" s="5">
        <v>7637.8791</v>
      </c>
      <c r="O34" s="5">
        <v>84.757</v>
      </c>
      <c r="P34" s="5">
        <f t="shared" si="3"/>
        <v>7722.6361</v>
      </c>
      <c r="V34" s="5">
        <f t="shared" si="4"/>
        <v>0</v>
      </c>
      <c r="Y34" s="5">
        <f t="shared" si="5"/>
        <v>0</v>
      </c>
      <c r="AC34" s="5">
        <f t="shared" si="6"/>
        <v>880.192</v>
      </c>
      <c r="AD34" s="5">
        <f t="shared" si="7"/>
        <v>7722.6361</v>
      </c>
    </row>
    <row r="35" spans="1:30" ht="12.75">
      <c r="A35" s="4">
        <v>1526</v>
      </c>
      <c r="B35" s="5">
        <v>845.1693</v>
      </c>
      <c r="D35" s="5">
        <f t="shared" si="0"/>
        <v>845.1693</v>
      </c>
      <c r="E35" s="5">
        <v>7482.9921</v>
      </c>
      <c r="G35" s="5">
        <f t="shared" si="1"/>
        <v>7482.9921</v>
      </c>
      <c r="K35" s="5">
        <v>1648.5993</v>
      </c>
      <c r="L35" s="5">
        <v>4.8949</v>
      </c>
      <c r="M35" s="5">
        <f t="shared" si="2"/>
        <v>1653.4942</v>
      </c>
      <c r="N35" s="5">
        <v>14420.5976</v>
      </c>
      <c r="O35" s="5">
        <v>70.9956</v>
      </c>
      <c r="P35" s="5">
        <f t="shared" si="3"/>
        <v>14491.5932</v>
      </c>
      <c r="V35" s="5">
        <f t="shared" si="4"/>
        <v>0</v>
      </c>
      <c r="Y35" s="5">
        <f t="shared" si="5"/>
        <v>0</v>
      </c>
      <c r="AC35" s="5">
        <f t="shared" si="6"/>
        <v>1653.4942</v>
      </c>
      <c r="AD35" s="5">
        <f t="shared" si="7"/>
        <v>14491.5932</v>
      </c>
    </row>
    <row r="36" spans="1:30" ht="12.75">
      <c r="A36" s="4">
        <v>1527</v>
      </c>
      <c r="B36" s="5">
        <v>672.7096</v>
      </c>
      <c r="D36" s="5">
        <f t="shared" si="0"/>
        <v>672.7096</v>
      </c>
      <c r="E36" s="5">
        <v>5980.427</v>
      </c>
      <c r="G36" s="5">
        <f t="shared" si="1"/>
        <v>5980.427</v>
      </c>
      <c r="K36" s="5">
        <v>3082.3458</v>
      </c>
      <c r="L36" s="5">
        <v>2.9655</v>
      </c>
      <c r="M36" s="5">
        <f t="shared" si="2"/>
        <v>3085.3113</v>
      </c>
      <c r="N36" s="5">
        <v>26979.2249</v>
      </c>
      <c r="O36" s="5">
        <v>45.5156</v>
      </c>
      <c r="P36" s="5">
        <f t="shared" si="3"/>
        <v>27024.7405</v>
      </c>
      <c r="V36" s="5">
        <f t="shared" si="4"/>
        <v>0</v>
      </c>
      <c r="Y36" s="5">
        <f t="shared" si="5"/>
        <v>0</v>
      </c>
      <c r="AC36" s="5">
        <f t="shared" si="6"/>
        <v>3085.3113</v>
      </c>
      <c r="AD36" s="5">
        <f t="shared" si="7"/>
        <v>27024.7405</v>
      </c>
    </row>
    <row r="37" spans="1:30" ht="12.75">
      <c r="A37" s="4">
        <v>1528</v>
      </c>
      <c r="B37" s="5">
        <v>569.4221</v>
      </c>
      <c r="D37" s="5">
        <f t="shared" si="0"/>
        <v>569.4221</v>
      </c>
      <c r="E37" s="5">
        <v>5080.8555</v>
      </c>
      <c r="G37" s="5">
        <f t="shared" si="1"/>
        <v>5080.8555</v>
      </c>
      <c r="K37" s="5">
        <v>3017.3009</v>
      </c>
      <c r="L37" s="5">
        <v>4.9792</v>
      </c>
      <c r="M37" s="5">
        <f t="shared" si="2"/>
        <v>3022.2801000000004</v>
      </c>
      <c r="N37" s="5">
        <v>26414.2569</v>
      </c>
      <c r="O37" s="5">
        <v>77.84836</v>
      </c>
      <c r="P37" s="5">
        <f t="shared" si="3"/>
        <v>26492.10526</v>
      </c>
      <c r="V37" s="5">
        <f t="shared" si="4"/>
        <v>0</v>
      </c>
      <c r="Y37" s="5">
        <f t="shared" si="5"/>
        <v>0</v>
      </c>
      <c r="AC37" s="5">
        <f t="shared" si="6"/>
        <v>3022.2801000000004</v>
      </c>
      <c r="AD37" s="5">
        <f t="shared" si="7"/>
        <v>26492.10526</v>
      </c>
    </row>
    <row r="38" spans="1:30" ht="12.75">
      <c r="A38" s="4">
        <v>1529</v>
      </c>
      <c r="B38" s="5">
        <v>418.9479</v>
      </c>
      <c r="D38" s="5">
        <f t="shared" si="0"/>
        <v>418.9479</v>
      </c>
      <c r="E38" s="5">
        <v>3741.0388</v>
      </c>
      <c r="G38" s="5">
        <f t="shared" si="1"/>
        <v>3741.0388</v>
      </c>
      <c r="K38" s="5">
        <v>2200.4662</v>
      </c>
      <c r="L38" s="5">
        <v>4.2408</v>
      </c>
      <c r="M38" s="5">
        <f t="shared" si="2"/>
        <v>2204.707</v>
      </c>
      <c r="N38" s="5">
        <v>19270.6276</v>
      </c>
      <c r="O38" s="5">
        <v>67.0036</v>
      </c>
      <c r="P38" s="5">
        <f t="shared" si="3"/>
        <v>19337.6312</v>
      </c>
      <c r="V38" s="5">
        <f t="shared" si="4"/>
        <v>0</v>
      </c>
      <c r="Y38" s="5">
        <f t="shared" si="5"/>
        <v>0</v>
      </c>
      <c r="AC38" s="5">
        <f t="shared" si="6"/>
        <v>2204.707</v>
      </c>
      <c r="AD38" s="5">
        <f t="shared" si="7"/>
        <v>19337.6312</v>
      </c>
    </row>
    <row r="39" spans="1:30" ht="12.75">
      <c r="A39" s="4">
        <v>1530</v>
      </c>
      <c r="B39" s="5">
        <v>302.5374</v>
      </c>
      <c r="D39" s="5">
        <f t="shared" si="0"/>
        <v>302.5374</v>
      </c>
      <c r="E39" s="5">
        <v>2704.4858</v>
      </c>
      <c r="G39" s="5">
        <f t="shared" si="1"/>
        <v>2704.4858</v>
      </c>
      <c r="K39" s="5">
        <v>2118.8555</v>
      </c>
      <c r="L39" s="5">
        <v>5.9406</v>
      </c>
      <c r="M39" s="5">
        <f t="shared" si="2"/>
        <v>2124.7961</v>
      </c>
      <c r="N39" s="5">
        <v>18558.6574</v>
      </c>
      <c r="O39" s="5">
        <v>97.8706</v>
      </c>
      <c r="P39" s="5">
        <f t="shared" si="3"/>
        <v>18656.528</v>
      </c>
      <c r="V39" s="5">
        <f t="shared" si="4"/>
        <v>0</v>
      </c>
      <c r="Y39" s="5">
        <f t="shared" si="5"/>
        <v>0</v>
      </c>
      <c r="AC39" s="5">
        <f t="shared" si="6"/>
        <v>2124.7961</v>
      </c>
      <c r="AD39" s="5">
        <f t="shared" si="7"/>
        <v>18656.528</v>
      </c>
    </row>
    <row r="40" spans="1:30" ht="12.75">
      <c r="A40" s="4">
        <v>1531</v>
      </c>
      <c r="B40" s="5">
        <v>270.6901</v>
      </c>
      <c r="C40" s="5">
        <v>1.3977</v>
      </c>
      <c r="D40" s="5">
        <f t="shared" si="0"/>
        <v>272.08779999999996</v>
      </c>
      <c r="E40" s="5">
        <v>2408.6424</v>
      </c>
      <c r="F40" s="5">
        <v>17.1523</v>
      </c>
      <c r="G40" s="5">
        <f t="shared" si="1"/>
        <v>2425.7947000000004</v>
      </c>
      <c r="K40" s="5">
        <v>2349.8792</v>
      </c>
      <c r="L40" s="5">
        <v>4.8931</v>
      </c>
      <c r="M40" s="5">
        <f t="shared" si="2"/>
        <v>2354.7722999999996</v>
      </c>
      <c r="N40" s="5">
        <v>20580.0034</v>
      </c>
      <c r="O40" s="5">
        <v>80.6159</v>
      </c>
      <c r="P40" s="5">
        <f t="shared" si="3"/>
        <v>20660.619300000002</v>
      </c>
      <c r="T40" s="5">
        <v>3301.8538</v>
      </c>
      <c r="V40" s="5">
        <f t="shared" si="4"/>
        <v>3301.8538</v>
      </c>
      <c r="W40" s="5">
        <v>28942.4224</v>
      </c>
      <c r="Y40" s="5">
        <f t="shared" si="5"/>
        <v>28942.4224</v>
      </c>
      <c r="AC40" s="5">
        <f t="shared" si="6"/>
        <v>5656.6260999999995</v>
      </c>
      <c r="AD40" s="5">
        <f t="shared" si="7"/>
        <v>49603.0417</v>
      </c>
    </row>
    <row r="41" spans="1:30" ht="12.75">
      <c r="A41" s="4">
        <v>1532</v>
      </c>
      <c r="B41" s="5">
        <v>242.3485</v>
      </c>
      <c r="C41" s="5">
        <v>2.6099</v>
      </c>
      <c r="D41" s="5">
        <f aca="true" t="shared" si="8" ref="D41:D72">B41+C41</f>
        <v>244.9584</v>
      </c>
      <c r="E41" s="5">
        <v>2145.6169</v>
      </c>
      <c r="F41" s="5">
        <v>32.0293</v>
      </c>
      <c r="G41" s="5">
        <f aca="true" t="shared" si="9" ref="G41:G72">E41+F41</f>
        <v>2177.6462</v>
      </c>
      <c r="K41" s="5">
        <v>2551.6205</v>
      </c>
      <c r="L41" s="5">
        <v>2.9333</v>
      </c>
      <c r="M41" s="5">
        <f aca="true" t="shared" si="10" ref="M41:M72">K41+L41</f>
        <v>2554.5538</v>
      </c>
      <c r="N41" s="5">
        <v>22343.8198</v>
      </c>
      <c r="O41" s="5">
        <v>48.3306</v>
      </c>
      <c r="P41" s="5">
        <f aca="true" t="shared" si="11" ref="P41:P72">N41+O41</f>
        <v>22392.150400000002</v>
      </c>
      <c r="T41" s="5">
        <v>404.3086</v>
      </c>
      <c r="V41" s="5">
        <f aca="true" t="shared" si="12" ref="V41:V72">T41+U41</f>
        <v>404.3086</v>
      </c>
      <c r="W41" s="5">
        <v>3543.9701</v>
      </c>
      <c r="Y41" s="5">
        <f aca="true" t="shared" si="13" ref="Y41:Y72">W41+X41</f>
        <v>3543.9701</v>
      </c>
      <c r="AC41" s="5">
        <f aca="true" t="shared" si="14" ref="AC41:AC72">M41+V41</f>
        <v>2958.8624</v>
      </c>
      <c r="AD41" s="5">
        <f aca="true" t="shared" si="15" ref="AD41:AD72">P41+Y41</f>
        <v>25936.1205</v>
      </c>
    </row>
    <row r="42" spans="1:30" ht="12.75">
      <c r="A42" s="4">
        <v>1533</v>
      </c>
      <c r="B42" s="5">
        <v>241.6864</v>
      </c>
      <c r="C42" s="5">
        <v>2.6028</v>
      </c>
      <c r="D42" s="5">
        <f t="shared" si="8"/>
        <v>244.2892</v>
      </c>
      <c r="E42" s="5">
        <v>2139.7545</v>
      </c>
      <c r="F42" s="5">
        <v>31.9418</v>
      </c>
      <c r="G42" s="5">
        <f t="shared" si="9"/>
        <v>2171.6963</v>
      </c>
      <c r="K42" s="5">
        <v>1498.3606</v>
      </c>
      <c r="L42" s="5">
        <v>4.6589</v>
      </c>
      <c r="M42" s="5">
        <f t="shared" si="10"/>
        <v>1503.0194999999999</v>
      </c>
      <c r="N42" s="5">
        <v>13121.8069</v>
      </c>
      <c r="O42" s="5">
        <v>70.6862</v>
      </c>
      <c r="P42" s="5">
        <f t="shared" si="11"/>
        <v>13192.4931</v>
      </c>
      <c r="V42" s="5">
        <f t="shared" si="12"/>
        <v>0</v>
      </c>
      <c r="Y42" s="5">
        <f t="shared" si="13"/>
        <v>0</v>
      </c>
      <c r="AC42" s="5">
        <f t="shared" si="14"/>
        <v>1503.0194999999999</v>
      </c>
      <c r="AD42" s="5">
        <f t="shared" si="15"/>
        <v>13192.4931</v>
      </c>
    </row>
    <row r="43" spans="1:30" ht="12.75">
      <c r="A43" s="4">
        <v>1534</v>
      </c>
      <c r="B43" s="5">
        <v>241.6864</v>
      </c>
      <c r="C43" s="5">
        <v>2.6028</v>
      </c>
      <c r="D43" s="5">
        <f t="shared" si="8"/>
        <v>244.2892</v>
      </c>
      <c r="E43" s="5">
        <v>2139.7545</v>
      </c>
      <c r="F43" s="5">
        <v>31.9418</v>
      </c>
      <c r="G43" s="5">
        <f t="shared" si="9"/>
        <v>2171.6963</v>
      </c>
      <c r="K43" s="5">
        <v>1551.3869</v>
      </c>
      <c r="L43" s="5">
        <v>5.1017</v>
      </c>
      <c r="M43" s="5">
        <f t="shared" si="10"/>
        <v>1556.4886</v>
      </c>
      <c r="N43" s="5">
        <v>13586.2837</v>
      </c>
      <c r="O43" s="5">
        <v>77.1916</v>
      </c>
      <c r="P43" s="5">
        <f t="shared" si="11"/>
        <v>13663.4753</v>
      </c>
      <c r="V43" s="5">
        <f t="shared" si="12"/>
        <v>0</v>
      </c>
      <c r="Y43" s="5">
        <f t="shared" si="13"/>
        <v>0</v>
      </c>
      <c r="AC43" s="5">
        <f t="shared" si="14"/>
        <v>1556.4886</v>
      </c>
      <c r="AD43" s="5">
        <f t="shared" si="15"/>
        <v>13663.4753</v>
      </c>
    </row>
    <row r="44" spans="1:30" ht="12.75">
      <c r="A44" s="4">
        <v>1535</v>
      </c>
      <c r="B44" s="5">
        <v>241.6864</v>
      </c>
      <c r="C44" s="5">
        <v>2.6028</v>
      </c>
      <c r="D44" s="5">
        <f t="shared" si="8"/>
        <v>244.2892</v>
      </c>
      <c r="E44" s="5">
        <v>2139.7545</v>
      </c>
      <c r="F44" s="5">
        <v>31.9418</v>
      </c>
      <c r="G44" s="5">
        <f t="shared" si="9"/>
        <v>2171.6963</v>
      </c>
      <c r="K44" s="5">
        <v>1551.3869</v>
      </c>
      <c r="L44" s="5">
        <v>5.1017</v>
      </c>
      <c r="M44" s="5">
        <f t="shared" si="10"/>
        <v>1556.4886</v>
      </c>
      <c r="N44" s="5">
        <v>13586.2837</v>
      </c>
      <c r="O44" s="5">
        <v>77.1916</v>
      </c>
      <c r="P44" s="5">
        <f t="shared" si="11"/>
        <v>13663.4753</v>
      </c>
      <c r="V44" s="5">
        <f t="shared" si="12"/>
        <v>0</v>
      </c>
      <c r="Y44" s="5">
        <f t="shared" si="13"/>
        <v>0</v>
      </c>
      <c r="AC44" s="5">
        <f t="shared" si="14"/>
        <v>1556.4886</v>
      </c>
      <c r="AD44" s="5">
        <f t="shared" si="15"/>
        <v>13663.4753</v>
      </c>
    </row>
    <row r="45" spans="1:30" ht="12.75">
      <c r="A45" s="4">
        <v>1536</v>
      </c>
      <c r="B45" s="5">
        <v>283.0717</v>
      </c>
      <c r="C45" s="5">
        <v>3.105</v>
      </c>
      <c r="D45" s="5">
        <f t="shared" si="8"/>
        <v>286.17670000000004</v>
      </c>
      <c r="E45" s="5">
        <v>2497.5251</v>
      </c>
      <c r="F45" s="5">
        <v>38.1043</v>
      </c>
      <c r="G45" s="5">
        <f t="shared" si="9"/>
        <v>2535.6294</v>
      </c>
      <c r="K45" s="5">
        <v>4477.6411</v>
      </c>
      <c r="L45" s="5">
        <v>7.2506</v>
      </c>
      <c r="M45" s="5">
        <f t="shared" si="10"/>
        <v>4484.8917</v>
      </c>
      <c r="N45" s="5">
        <v>39403.1595</v>
      </c>
      <c r="O45" s="5">
        <v>90.3624</v>
      </c>
      <c r="P45" s="5">
        <f t="shared" si="11"/>
        <v>39493.5219</v>
      </c>
      <c r="V45" s="5">
        <f t="shared" si="12"/>
        <v>0</v>
      </c>
      <c r="Y45" s="5">
        <f t="shared" si="13"/>
        <v>0</v>
      </c>
      <c r="AC45" s="5">
        <f t="shared" si="14"/>
        <v>4484.8917</v>
      </c>
      <c r="AD45" s="5">
        <f t="shared" si="15"/>
        <v>39493.5219</v>
      </c>
    </row>
    <row r="46" spans="1:30" ht="12.75">
      <c r="A46" s="4">
        <v>1537</v>
      </c>
      <c r="B46" s="5">
        <v>610.4152</v>
      </c>
      <c r="C46" s="5">
        <v>6.75</v>
      </c>
      <c r="D46" s="5">
        <f t="shared" si="8"/>
        <v>617.1652</v>
      </c>
      <c r="E46" s="5">
        <v>5377.3426</v>
      </c>
      <c r="F46" s="5">
        <v>82.8356</v>
      </c>
      <c r="G46" s="5">
        <f t="shared" si="9"/>
        <v>5460.1782</v>
      </c>
      <c r="K46" s="5">
        <v>2567.9534</v>
      </c>
      <c r="L46" s="5">
        <v>9.239</v>
      </c>
      <c r="M46" s="5">
        <f t="shared" si="10"/>
        <v>2577.1924</v>
      </c>
      <c r="N46" s="5">
        <v>22605.6584</v>
      </c>
      <c r="O46" s="5">
        <v>115.1256</v>
      </c>
      <c r="P46" s="5">
        <f t="shared" si="11"/>
        <v>22720.784</v>
      </c>
      <c r="V46" s="5">
        <f t="shared" si="12"/>
        <v>0</v>
      </c>
      <c r="Y46" s="5">
        <f t="shared" si="13"/>
        <v>0</v>
      </c>
      <c r="AC46" s="5">
        <f t="shared" si="14"/>
        <v>2577.1924</v>
      </c>
      <c r="AD46" s="5">
        <f t="shared" si="15"/>
        <v>22720.784</v>
      </c>
    </row>
    <row r="47" spans="1:30" ht="12.75">
      <c r="A47" s="4">
        <v>1538</v>
      </c>
      <c r="B47" s="5">
        <v>610.4152</v>
      </c>
      <c r="C47" s="5">
        <v>6.75</v>
      </c>
      <c r="D47" s="5">
        <f t="shared" si="8"/>
        <v>617.1652</v>
      </c>
      <c r="E47" s="5">
        <v>5377.3426</v>
      </c>
      <c r="F47" s="5">
        <v>82.8356</v>
      </c>
      <c r="G47" s="5">
        <f t="shared" si="9"/>
        <v>5460.1782</v>
      </c>
      <c r="K47" s="5">
        <v>1661.3615</v>
      </c>
      <c r="L47" s="5">
        <v>9.9293</v>
      </c>
      <c r="M47" s="5">
        <f t="shared" si="10"/>
        <v>1671.2908</v>
      </c>
      <c r="N47" s="5">
        <v>14627.3369</v>
      </c>
      <c r="O47" s="5">
        <v>124.4237</v>
      </c>
      <c r="P47" s="5">
        <f t="shared" si="11"/>
        <v>14751.7606</v>
      </c>
      <c r="V47" s="5">
        <f t="shared" si="12"/>
        <v>0</v>
      </c>
      <c r="Y47" s="5">
        <f t="shared" si="13"/>
        <v>0</v>
      </c>
      <c r="AC47" s="5">
        <f t="shared" si="14"/>
        <v>1671.2908</v>
      </c>
      <c r="AD47" s="5">
        <f t="shared" si="15"/>
        <v>14751.7606</v>
      </c>
    </row>
    <row r="48" spans="1:30" ht="12.75">
      <c r="A48" s="4">
        <v>1539</v>
      </c>
      <c r="B48" s="5">
        <v>599.5703</v>
      </c>
      <c r="C48" s="5">
        <v>5.3108</v>
      </c>
      <c r="D48" s="5">
        <f t="shared" si="8"/>
        <v>604.8811</v>
      </c>
      <c r="E48" s="5">
        <v>5282.4395</v>
      </c>
      <c r="F48" s="5">
        <v>65.1783</v>
      </c>
      <c r="G48" s="5">
        <f t="shared" si="9"/>
        <v>5347.6178</v>
      </c>
      <c r="H48" s="5">
        <v>2.1465</v>
      </c>
      <c r="I48" s="5">
        <v>0.6879</v>
      </c>
      <c r="K48" s="5">
        <v>7548.7345</v>
      </c>
      <c r="L48" s="5">
        <v>1.605</v>
      </c>
      <c r="M48" s="5">
        <f t="shared" si="10"/>
        <v>7550.339499999999</v>
      </c>
      <c r="N48" s="5">
        <v>66523.0758</v>
      </c>
      <c r="O48" s="5">
        <v>20.1123</v>
      </c>
      <c r="P48" s="5">
        <f t="shared" si="11"/>
        <v>66543.1881</v>
      </c>
      <c r="V48" s="5">
        <f t="shared" si="12"/>
        <v>0</v>
      </c>
      <c r="Y48" s="5">
        <f t="shared" si="13"/>
        <v>0</v>
      </c>
      <c r="AC48" s="5">
        <f t="shared" si="14"/>
        <v>7550.339499999999</v>
      </c>
      <c r="AD48" s="5">
        <f t="shared" si="15"/>
        <v>66543.1881</v>
      </c>
    </row>
    <row r="49" spans="1:30" ht="12.75">
      <c r="A49" s="4">
        <v>1540</v>
      </c>
      <c r="B49" s="5">
        <v>604.3201</v>
      </c>
      <c r="C49" s="5">
        <v>2.5557</v>
      </c>
      <c r="D49" s="5">
        <f t="shared" si="8"/>
        <v>606.8758</v>
      </c>
      <c r="E49" s="5">
        <v>5325.6294</v>
      </c>
      <c r="F49" s="5">
        <v>31.3766</v>
      </c>
      <c r="G49" s="5">
        <f t="shared" si="9"/>
        <v>5357.005999999999</v>
      </c>
      <c r="H49" s="5">
        <v>6.712</v>
      </c>
      <c r="I49" s="5">
        <v>2.152</v>
      </c>
      <c r="K49" s="5">
        <v>7808.9573</v>
      </c>
      <c r="M49" s="5">
        <f t="shared" si="10"/>
        <v>7808.9573</v>
      </c>
      <c r="N49" s="5">
        <v>68819.6013</v>
      </c>
      <c r="P49" s="5">
        <f t="shared" si="11"/>
        <v>68819.6013</v>
      </c>
      <c r="V49" s="5">
        <f t="shared" si="12"/>
        <v>0</v>
      </c>
      <c r="Y49" s="5">
        <f t="shared" si="13"/>
        <v>0</v>
      </c>
      <c r="AC49" s="5">
        <f t="shared" si="14"/>
        <v>7808.9573</v>
      </c>
      <c r="AD49" s="5">
        <f t="shared" si="15"/>
        <v>68819.6013</v>
      </c>
    </row>
    <row r="50" spans="1:30" ht="12.75">
      <c r="A50" s="4">
        <v>1541</v>
      </c>
      <c r="B50" s="5">
        <v>602.6689</v>
      </c>
      <c r="C50" s="5">
        <v>2.5488</v>
      </c>
      <c r="D50" s="5">
        <f t="shared" si="8"/>
        <v>605.2177</v>
      </c>
      <c r="E50" s="5">
        <v>5311.0785</v>
      </c>
      <c r="F50" s="5">
        <v>31.2909</v>
      </c>
      <c r="G50" s="5">
        <f t="shared" si="9"/>
        <v>5342.3694</v>
      </c>
      <c r="H50" s="5">
        <v>6.6937</v>
      </c>
      <c r="I50" s="5">
        <v>2.1461</v>
      </c>
      <c r="K50" s="5">
        <v>3613.0799</v>
      </c>
      <c r="M50" s="5">
        <f t="shared" si="10"/>
        <v>3613.0799</v>
      </c>
      <c r="N50" s="5">
        <v>31847.0478</v>
      </c>
      <c r="P50" s="5">
        <f t="shared" si="11"/>
        <v>31847.0478</v>
      </c>
      <c r="V50" s="5">
        <f t="shared" si="12"/>
        <v>0</v>
      </c>
      <c r="Y50" s="5">
        <f t="shared" si="13"/>
        <v>0</v>
      </c>
      <c r="AC50" s="5">
        <f t="shared" si="14"/>
        <v>3613.0799</v>
      </c>
      <c r="AD50" s="5">
        <f t="shared" si="15"/>
        <v>31847.0478</v>
      </c>
    </row>
    <row r="51" spans="1:30" ht="12.75">
      <c r="A51" s="4">
        <v>1542</v>
      </c>
      <c r="B51" s="5">
        <v>602.6689</v>
      </c>
      <c r="C51" s="5">
        <v>2.5488</v>
      </c>
      <c r="D51" s="5">
        <f t="shared" si="8"/>
        <v>605.2177</v>
      </c>
      <c r="E51" s="5">
        <v>5311.0785</v>
      </c>
      <c r="F51" s="5">
        <v>31.2909</v>
      </c>
      <c r="G51" s="5">
        <f t="shared" si="9"/>
        <v>5342.3694</v>
      </c>
      <c r="H51" s="5">
        <v>6.6937</v>
      </c>
      <c r="I51" s="5">
        <v>2.1461</v>
      </c>
      <c r="K51" s="5">
        <v>1619.8557</v>
      </c>
      <c r="M51" s="5">
        <f t="shared" si="10"/>
        <v>1619.8557</v>
      </c>
      <c r="N51" s="5">
        <v>14266.8232</v>
      </c>
      <c r="P51" s="5">
        <f t="shared" si="11"/>
        <v>14266.8232</v>
      </c>
      <c r="Q51" s="5">
        <v>185.1552</v>
      </c>
      <c r="R51" s="5">
        <v>33.6221</v>
      </c>
      <c r="V51" s="5">
        <f t="shared" si="12"/>
        <v>0</v>
      </c>
      <c r="Y51" s="5">
        <f t="shared" si="13"/>
        <v>0</v>
      </c>
      <c r="AC51" s="5">
        <f t="shared" si="14"/>
        <v>1619.8557</v>
      </c>
      <c r="AD51" s="5">
        <f t="shared" si="15"/>
        <v>14266.8232</v>
      </c>
    </row>
    <row r="52" spans="1:30" ht="12.75">
      <c r="A52" s="4">
        <v>1543</v>
      </c>
      <c r="B52" s="5">
        <v>602.6689</v>
      </c>
      <c r="C52" s="5">
        <v>2.5488</v>
      </c>
      <c r="D52" s="5">
        <f t="shared" si="8"/>
        <v>605.2177</v>
      </c>
      <c r="E52" s="5">
        <v>5311.0785</v>
      </c>
      <c r="F52" s="5">
        <v>31.2909</v>
      </c>
      <c r="G52" s="5">
        <f t="shared" si="9"/>
        <v>5342.3694</v>
      </c>
      <c r="H52" s="5">
        <v>6.6937</v>
      </c>
      <c r="I52" s="5">
        <v>2.1461</v>
      </c>
      <c r="K52" s="5">
        <v>1357.7314</v>
      </c>
      <c r="M52" s="5">
        <f t="shared" si="10"/>
        <v>1357.7314</v>
      </c>
      <c r="N52" s="5">
        <v>11944.8549</v>
      </c>
      <c r="P52" s="5">
        <f t="shared" si="11"/>
        <v>11944.8549</v>
      </c>
      <c r="Q52" s="5">
        <v>375.4537</v>
      </c>
      <c r="R52" s="5">
        <v>68.1782</v>
      </c>
      <c r="V52" s="5">
        <f t="shared" si="12"/>
        <v>0</v>
      </c>
      <c r="Y52" s="5">
        <f t="shared" si="13"/>
        <v>0</v>
      </c>
      <c r="AC52" s="5">
        <f t="shared" si="14"/>
        <v>1357.7314</v>
      </c>
      <c r="AD52" s="5">
        <f t="shared" si="15"/>
        <v>11944.8549</v>
      </c>
    </row>
    <row r="53" spans="1:30" ht="12.75">
      <c r="A53" s="4">
        <v>1544</v>
      </c>
      <c r="B53" s="5">
        <v>520.2449</v>
      </c>
      <c r="C53" s="5">
        <v>1.0614</v>
      </c>
      <c r="D53" s="5">
        <f t="shared" si="8"/>
        <v>521.3063000000001</v>
      </c>
      <c r="E53" s="5">
        <v>4610.0792</v>
      </c>
      <c r="F53" s="5">
        <v>13.0307</v>
      </c>
      <c r="G53" s="5">
        <f t="shared" si="9"/>
        <v>4623.1099</v>
      </c>
      <c r="H53" s="5">
        <v>1179.9558</v>
      </c>
      <c r="I53" s="5">
        <v>214.6542</v>
      </c>
      <c r="K53" s="5">
        <v>1361.4512</v>
      </c>
      <c r="M53" s="5">
        <f t="shared" si="10"/>
        <v>1361.4512</v>
      </c>
      <c r="N53" s="5">
        <v>11977.5805</v>
      </c>
      <c r="P53" s="5">
        <f t="shared" si="11"/>
        <v>11977.5805</v>
      </c>
      <c r="Q53" s="5">
        <v>376.4823</v>
      </c>
      <c r="R53" s="5">
        <v>68.365</v>
      </c>
      <c r="V53" s="5">
        <f t="shared" si="12"/>
        <v>0</v>
      </c>
      <c r="Y53" s="5">
        <f t="shared" si="13"/>
        <v>0</v>
      </c>
      <c r="AC53" s="5">
        <f t="shared" si="14"/>
        <v>1361.4512</v>
      </c>
      <c r="AD53" s="5">
        <f t="shared" si="15"/>
        <v>11977.5805</v>
      </c>
    </row>
    <row r="54" spans="1:30" ht="12.75">
      <c r="A54" s="4">
        <v>1545</v>
      </c>
      <c r="B54" s="5">
        <v>268.3666</v>
      </c>
      <c r="D54" s="5">
        <f t="shared" si="8"/>
        <v>268.3666</v>
      </c>
      <c r="E54" s="5">
        <v>2392.3406</v>
      </c>
      <c r="G54" s="5">
        <f t="shared" si="9"/>
        <v>2392.3406</v>
      </c>
      <c r="H54" s="5">
        <v>1423.651</v>
      </c>
      <c r="I54" s="5">
        <v>258.519</v>
      </c>
      <c r="K54" s="5">
        <v>1029.7842</v>
      </c>
      <c r="M54" s="5">
        <f t="shared" si="10"/>
        <v>1029.7842</v>
      </c>
      <c r="N54" s="5">
        <v>9063.3043</v>
      </c>
      <c r="P54" s="5">
        <f t="shared" si="11"/>
        <v>9063.3043</v>
      </c>
      <c r="Q54" s="5">
        <v>503.9375</v>
      </c>
      <c r="R54" s="5">
        <v>91.5094</v>
      </c>
      <c r="V54" s="5">
        <f t="shared" si="12"/>
        <v>0</v>
      </c>
      <c r="Y54" s="5">
        <f t="shared" si="13"/>
        <v>0</v>
      </c>
      <c r="AC54" s="5">
        <f t="shared" si="14"/>
        <v>1029.7842</v>
      </c>
      <c r="AD54" s="5">
        <f t="shared" si="15"/>
        <v>9063.3043</v>
      </c>
    </row>
    <row r="55" spans="1:30" ht="12.75">
      <c r="A55" s="4">
        <v>1546</v>
      </c>
      <c r="B55" s="5">
        <v>30.8738</v>
      </c>
      <c r="D55" s="5">
        <f t="shared" si="8"/>
        <v>30.8738</v>
      </c>
      <c r="E55" s="5">
        <v>278.7441</v>
      </c>
      <c r="G55" s="5">
        <f t="shared" si="9"/>
        <v>278.7441</v>
      </c>
      <c r="H55" s="5">
        <v>594.3094</v>
      </c>
      <c r="I55" s="5">
        <v>107.9199</v>
      </c>
      <c r="K55" s="5">
        <v>701.109</v>
      </c>
      <c r="M55" s="5">
        <f t="shared" si="10"/>
        <v>701.109</v>
      </c>
      <c r="N55" s="5">
        <v>6183.6529</v>
      </c>
      <c r="P55" s="5">
        <f t="shared" si="11"/>
        <v>6183.6529</v>
      </c>
      <c r="Q55" s="5">
        <v>1276.3326</v>
      </c>
      <c r="R55" s="5">
        <v>231.07676</v>
      </c>
      <c r="V55" s="5">
        <f t="shared" si="12"/>
        <v>0</v>
      </c>
      <c r="Y55" s="5">
        <f t="shared" si="13"/>
        <v>0</v>
      </c>
      <c r="AC55" s="5">
        <f t="shared" si="14"/>
        <v>701.109</v>
      </c>
      <c r="AD55" s="5">
        <f t="shared" si="15"/>
        <v>6183.6529</v>
      </c>
    </row>
    <row r="56" spans="1:30" ht="12.75">
      <c r="A56" s="4">
        <v>1547</v>
      </c>
      <c r="B56" s="5">
        <v>30.8738</v>
      </c>
      <c r="D56" s="5">
        <f t="shared" si="8"/>
        <v>30.8738</v>
      </c>
      <c r="E56" s="5">
        <v>278.7441</v>
      </c>
      <c r="G56" s="5">
        <f t="shared" si="9"/>
        <v>278.7441</v>
      </c>
      <c r="H56" s="5">
        <v>594.3094</v>
      </c>
      <c r="I56" s="5">
        <v>107.9199</v>
      </c>
      <c r="K56" s="5">
        <v>487.4348</v>
      </c>
      <c r="M56" s="5">
        <f t="shared" si="10"/>
        <v>487.4348</v>
      </c>
      <c r="N56" s="5">
        <v>4285.6691</v>
      </c>
      <c r="P56" s="5">
        <f t="shared" si="11"/>
        <v>4285.6691</v>
      </c>
      <c r="Q56" s="5">
        <v>1209.1251</v>
      </c>
      <c r="R56" s="5">
        <v>219.5635</v>
      </c>
      <c r="V56" s="5">
        <f t="shared" si="12"/>
        <v>0</v>
      </c>
      <c r="Y56" s="5">
        <f t="shared" si="13"/>
        <v>0</v>
      </c>
      <c r="AC56" s="5">
        <f t="shared" si="14"/>
        <v>487.4348</v>
      </c>
      <c r="AD56" s="5">
        <f t="shared" si="15"/>
        <v>4285.6691</v>
      </c>
    </row>
    <row r="57" spans="1:30" ht="12.75">
      <c r="A57" s="4">
        <v>1548</v>
      </c>
      <c r="B57" s="5">
        <v>160.67</v>
      </c>
      <c r="D57" s="5">
        <f t="shared" si="8"/>
        <v>160.67</v>
      </c>
      <c r="E57" s="5">
        <v>1436.4568</v>
      </c>
      <c r="G57" s="5">
        <f t="shared" si="9"/>
        <v>1436.4568</v>
      </c>
      <c r="H57" s="5">
        <v>881.8497</v>
      </c>
      <c r="I57" s="5">
        <v>160.134</v>
      </c>
      <c r="K57" s="5">
        <v>481.6242</v>
      </c>
      <c r="M57" s="5">
        <f t="shared" si="10"/>
        <v>481.6242</v>
      </c>
      <c r="N57" s="5">
        <v>4237.7166</v>
      </c>
      <c r="P57" s="5">
        <f t="shared" si="11"/>
        <v>4237.7166</v>
      </c>
      <c r="Q57" s="5">
        <v>1016.3116</v>
      </c>
      <c r="R57" s="5">
        <v>184.5508</v>
      </c>
      <c r="V57" s="5">
        <f t="shared" si="12"/>
        <v>0</v>
      </c>
      <c r="Y57" s="5">
        <f t="shared" si="13"/>
        <v>0</v>
      </c>
      <c r="AC57" s="5">
        <f t="shared" si="14"/>
        <v>481.6242</v>
      </c>
      <c r="AD57" s="5">
        <f t="shared" si="15"/>
        <v>4237.7166</v>
      </c>
    </row>
    <row r="58" spans="1:30" ht="12.75">
      <c r="A58" s="4">
        <v>1549</v>
      </c>
      <c r="B58" s="5">
        <v>378.9139</v>
      </c>
      <c r="D58" s="5">
        <f t="shared" si="8"/>
        <v>378.9139</v>
      </c>
      <c r="E58" s="5">
        <v>3384.39</v>
      </c>
      <c r="G58" s="5">
        <f t="shared" si="9"/>
        <v>3384.39</v>
      </c>
      <c r="H58" s="5">
        <v>1570.4741</v>
      </c>
      <c r="I58" s="5">
        <v>285.1804</v>
      </c>
      <c r="K58" s="5">
        <v>2320.4997</v>
      </c>
      <c r="M58" s="5">
        <f t="shared" si="10"/>
        <v>2320.4997</v>
      </c>
      <c r="N58" s="5">
        <v>20484.2743</v>
      </c>
      <c r="P58" s="5">
        <f t="shared" si="11"/>
        <v>20484.2743</v>
      </c>
      <c r="Q58" s="5">
        <v>1105.0671</v>
      </c>
      <c r="R58" s="5">
        <v>200.6677</v>
      </c>
      <c r="V58" s="5">
        <f t="shared" si="12"/>
        <v>0</v>
      </c>
      <c r="Y58" s="5">
        <f t="shared" si="13"/>
        <v>0</v>
      </c>
      <c r="AC58" s="5">
        <f t="shared" si="14"/>
        <v>2320.4997</v>
      </c>
      <c r="AD58" s="5">
        <f t="shared" si="15"/>
        <v>20484.2743</v>
      </c>
    </row>
    <row r="59" spans="1:30" ht="12.75">
      <c r="A59" s="4">
        <v>1550</v>
      </c>
      <c r="B59" s="5">
        <v>378.9139</v>
      </c>
      <c r="D59" s="5">
        <f t="shared" si="8"/>
        <v>378.9139</v>
      </c>
      <c r="E59" s="5">
        <v>3384.39</v>
      </c>
      <c r="G59" s="5">
        <f t="shared" si="9"/>
        <v>3384.39</v>
      </c>
      <c r="H59" s="5">
        <v>1570.4741</v>
      </c>
      <c r="I59" s="5">
        <v>285.1804</v>
      </c>
      <c r="K59" s="5">
        <v>2320.4997</v>
      </c>
      <c r="M59" s="5">
        <f t="shared" si="10"/>
        <v>2320.4997</v>
      </c>
      <c r="N59" s="5">
        <v>20484.2743</v>
      </c>
      <c r="P59" s="5">
        <f t="shared" si="11"/>
        <v>20484.2743</v>
      </c>
      <c r="Q59" s="5">
        <v>1105.0671</v>
      </c>
      <c r="R59" s="5">
        <v>200.6677</v>
      </c>
      <c r="V59" s="5">
        <f t="shared" si="12"/>
        <v>0</v>
      </c>
      <c r="Y59" s="5">
        <f t="shared" si="13"/>
        <v>0</v>
      </c>
      <c r="AC59" s="5">
        <f t="shared" si="14"/>
        <v>2320.4997</v>
      </c>
      <c r="AD59" s="5">
        <f t="shared" si="15"/>
        <v>20484.2743</v>
      </c>
    </row>
    <row r="60" spans="1:30" ht="12.75">
      <c r="A60" s="4">
        <v>1551</v>
      </c>
      <c r="B60" s="5">
        <v>542.3599</v>
      </c>
      <c r="D60" s="5">
        <f t="shared" si="8"/>
        <v>542.3599</v>
      </c>
      <c r="E60" s="5">
        <v>4811.7256</v>
      </c>
      <c r="G60" s="5">
        <f t="shared" si="9"/>
        <v>4811.7256</v>
      </c>
      <c r="H60" s="5">
        <v>1108.6224</v>
      </c>
      <c r="I60" s="5">
        <v>201.3134</v>
      </c>
      <c r="K60" s="5">
        <v>2320.4997</v>
      </c>
      <c r="M60" s="5">
        <f t="shared" si="10"/>
        <v>2320.4997</v>
      </c>
      <c r="N60" s="5">
        <v>20484.2743</v>
      </c>
      <c r="P60" s="5">
        <f t="shared" si="11"/>
        <v>20484.2743</v>
      </c>
      <c r="Q60" s="5">
        <v>1105.0671</v>
      </c>
      <c r="R60" s="5">
        <v>200.6677</v>
      </c>
      <c r="V60" s="5">
        <f t="shared" si="12"/>
        <v>0</v>
      </c>
      <c r="Y60" s="5">
        <f t="shared" si="13"/>
        <v>0</v>
      </c>
      <c r="AC60" s="5">
        <f t="shared" si="14"/>
        <v>2320.4997</v>
      </c>
      <c r="AD60" s="5">
        <f t="shared" si="15"/>
        <v>20484.2743</v>
      </c>
    </row>
    <row r="61" spans="1:30" ht="12.75">
      <c r="A61" s="4">
        <v>1552</v>
      </c>
      <c r="B61" s="5">
        <v>1462.036</v>
      </c>
      <c r="D61" s="5">
        <f t="shared" si="8"/>
        <v>1462.036</v>
      </c>
      <c r="E61" s="5">
        <v>12901.9637</v>
      </c>
      <c r="G61" s="5">
        <f t="shared" si="9"/>
        <v>12901.9637</v>
      </c>
      <c r="H61" s="5">
        <v>573.1205</v>
      </c>
      <c r="I61" s="5">
        <v>104.0722</v>
      </c>
      <c r="K61" s="5">
        <v>7305.6039</v>
      </c>
      <c r="M61" s="5">
        <f t="shared" si="10"/>
        <v>7305.6039</v>
      </c>
      <c r="N61" s="5">
        <v>64090.5704</v>
      </c>
      <c r="P61" s="5">
        <f t="shared" si="11"/>
        <v>64090.5704</v>
      </c>
      <c r="Q61" s="5">
        <v>1020.7048</v>
      </c>
      <c r="R61" s="5">
        <v>185.3485</v>
      </c>
      <c r="V61" s="5">
        <f t="shared" si="12"/>
        <v>0</v>
      </c>
      <c r="Y61" s="5">
        <f t="shared" si="13"/>
        <v>0</v>
      </c>
      <c r="AC61" s="5">
        <f t="shared" si="14"/>
        <v>7305.6039</v>
      </c>
      <c r="AD61" s="5">
        <f t="shared" si="15"/>
        <v>64090.5704</v>
      </c>
    </row>
    <row r="62" spans="1:30" ht="12.75">
      <c r="A62" s="4">
        <v>1553</v>
      </c>
      <c r="B62" s="5">
        <v>719.2378</v>
      </c>
      <c r="D62" s="5">
        <f t="shared" si="8"/>
        <v>719.2378</v>
      </c>
      <c r="E62" s="5">
        <v>6321.1232</v>
      </c>
      <c r="G62" s="5">
        <f t="shared" si="9"/>
        <v>6321.1232</v>
      </c>
      <c r="H62" s="5">
        <v>518.1073</v>
      </c>
      <c r="I62" s="5">
        <v>94.0825</v>
      </c>
      <c r="K62" s="5">
        <v>5170.1672</v>
      </c>
      <c r="M62" s="5">
        <f t="shared" si="10"/>
        <v>5170.1672</v>
      </c>
      <c r="N62" s="5">
        <v>45272.9143</v>
      </c>
      <c r="P62" s="5">
        <f t="shared" si="11"/>
        <v>45272.9143</v>
      </c>
      <c r="Q62" s="5">
        <v>1259.082</v>
      </c>
      <c r="R62" s="5">
        <v>228.6351</v>
      </c>
      <c r="V62" s="5">
        <f t="shared" si="12"/>
        <v>0</v>
      </c>
      <c r="Y62" s="5">
        <f t="shared" si="13"/>
        <v>0</v>
      </c>
      <c r="AC62" s="5">
        <f t="shared" si="14"/>
        <v>5170.1672</v>
      </c>
      <c r="AD62" s="5">
        <f t="shared" si="15"/>
        <v>45272.9143</v>
      </c>
    </row>
    <row r="63" spans="1:30" ht="12.75">
      <c r="A63" s="4">
        <v>1554</v>
      </c>
      <c r="B63" s="5">
        <v>518.5785</v>
      </c>
      <c r="D63" s="5">
        <f t="shared" si="8"/>
        <v>518.5785</v>
      </c>
      <c r="E63" s="5">
        <v>4539.3459</v>
      </c>
      <c r="G63" s="5">
        <f t="shared" si="9"/>
        <v>4539.3459</v>
      </c>
      <c r="H63" s="5">
        <v>540.0031</v>
      </c>
      <c r="I63" s="5">
        <v>98.0585</v>
      </c>
      <c r="K63" s="5">
        <v>3743.7612</v>
      </c>
      <c r="M63" s="5">
        <f t="shared" si="10"/>
        <v>3743.7612</v>
      </c>
      <c r="N63" s="5">
        <v>32741.3299</v>
      </c>
      <c r="P63" s="5">
        <f t="shared" si="11"/>
        <v>32741.3299</v>
      </c>
      <c r="Q63" s="5">
        <v>1346.232</v>
      </c>
      <c r="R63" s="5">
        <v>244.4606</v>
      </c>
      <c r="V63" s="5">
        <f t="shared" si="12"/>
        <v>0</v>
      </c>
      <c r="Y63" s="5">
        <f t="shared" si="13"/>
        <v>0</v>
      </c>
      <c r="AC63" s="5">
        <f t="shared" si="14"/>
        <v>3743.7612</v>
      </c>
      <c r="AD63" s="5">
        <f t="shared" si="15"/>
        <v>32741.3299</v>
      </c>
    </row>
    <row r="64" spans="1:30" ht="12.75">
      <c r="A64" s="4">
        <v>1555</v>
      </c>
      <c r="B64" s="5">
        <v>518.5785</v>
      </c>
      <c r="D64" s="5">
        <f t="shared" si="8"/>
        <v>518.5785</v>
      </c>
      <c r="E64" s="5">
        <v>4539.3459</v>
      </c>
      <c r="G64" s="5">
        <f t="shared" si="9"/>
        <v>4539.3459</v>
      </c>
      <c r="H64" s="5">
        <v>540.0031</v>
      </c>
      <c r="I64" s="5">
        <v>98.0585</v>
      </c>
      <c r="K64" s="5">
        <v>7469.2144</v>
      </c>
      <c r="M64" s="5">
        <f t="shared" si="10"/>
        <v>7469.2144</v>
      </c>
      <c r="N64" s="5">
        <v>70155.9236</v>
      </c>
      <c r="P64" s="5">
        <f t="shared" si="11"/>
        <v>70155.9236</v>
      </c>
      <c r="Q64" s="5">
        <v>1319.1147</v>
      </c>
      <c r="R64" s="5">
        <v>239.5364</v>
      </c>
      <c r="V64" s="5">
        <f t="shared" si="12"/>
        <v>0</v>
      </c>
      <c r="Y64" s="5">
        <f t="shared" si="13"/>
        <v>0</v>
      </c>
      <c r="AC64" s="5">
        <f t="shared" si="14"/>
        <v>7469.2144</v>
      </c>
      <c r="AD64" s="5">
        <f t="shared" si="15"/>
        <v>70155.9236</v>
      </c>
    </row>
    <row r="65" spans="1:30" ht="12.75">
      <c r="A65" s="4">
        <v>1556</v>
      </c>
      <c r="B65" s="5">
        <v>113.6611</v>
      </c>
      <c r="D65" s="5">
        <f t="shared" si="8"/>
        <v>113.6611</v>
      </c>
      <c r="E65" s="5">
        <v>994.9251</v>
      </c>
      <c r="G65" s="5">
        <f t="shared" si="9"/>
        <v>994.9251</v>
      </c>
      <c r="H65" s="5">
        <v>118.3569</v>
      </c>
      <c r="I65" s="5">
        <v>21.4923</v>
      </c>
      <c r="K65" s="5">
        <v>11479.9377</v>
      </c>
      <c r="M65" s="5">
        <f t="shared" si="10"/>
        <v>11479.9377</v>
      </c>
      <c r="N65" s="5">
        <v>110449.8405</v>
      </c>
      <c r="P65" s="5">
        <f t="shared" si="11"/>
        <v>110449.8405</v>
      </c>
      <c r="Q65" s="5">
        <v>1285.8587</v>
      </c>
      <c r="R65" s="5">
        <v>233.4975</v>
      </c>
      <c r="V65" s="5">
        <f t="shared" si="12"/>
        <v>0</v>
      </c>
      <c r="Y65" s="5">
        <f t="shared" si="13"/>
        <v>0</v>
      </c>
      <c r="AC65" s="5">
        <f t="shared" si="14"/>
        <v>11479.9377</v>
      </c>
      <c r="AD65" s="5">
        <f t="shared" si="15"/>
        <v>110449.8405</v>
      </c>
    </row>
    <row r="66" spans="1:30" ht="12.75">
      <c r="A66" s="4">
        <v>1557</v>
      </c>
      <c r="B66" s="5">
        <v>8858.2356</v>
      </c>
      <c r="D66" s="5">
        <f t="shared" si="8"/>
        <v>8858.2356</v>
      </c>
      <c r="E66" s="5">
        <v>85277.7219</v>
      </c>
      <c r="G66" s="5">
        <f t="shared" si="9"/>
        <v>85277.7219</v>
      </c>
      <c r="K66" s="5">
        <v>11448.5718</v>
      </c>
      <c r="M66" s="5">
        <f t="shared" si="10"/>
        <v>11448.5718</v>
      </c>
      <c r="N66" s="5">
        <v>110148.065</v>
      </c>
      <c r="P66" s="5">
        <f t="shared" si="11"/>
        <v>110148.065</v>
      </c>
      <c r="Q66" s="5">
        <v>1282.3454</v>
      </c>
      <c r="R66" s="5">
        <v>232.8595</v>
      </c>
      <c r="V66" s="5">
        <f t="shared" si="12"/>
        <v>0</v>
      </c>
      <c r="Y66" s="5">
        <f t="shared" si="13"/>
        <v>0</v>
      </c>
      <c r="AC66" s="5">
        <f t="shared" si="14"/>
        <v>11448.5718</v>
      </c>
      <c r="AD66" s="5">
        <f t="shared" si="15"/>
        <v>110148.065</v>
      </c>
    </row>
    <row r="67" spans="1:30" ht="12.75">
      <c r="A67" s="4">
        <v>1558</v>
      </c>
      <c r="B67" s="5">
        <v>10497.5845</v>
      </c>
      <c r="D67" s="5">
        <f t="shared" si="8"/>
        <v>10497.5845</v>
      </c>
      <c r="E67" s="5">
        <v>101059.6379</v>
      </c>
      <c r="G67" s="5">
        <f t="shared" si="9"/>
        <v>101059.6379</v>
      </c>
      <c r="K67" s="5">
        <v>9314.9614</v>
      </c>
      <c r="M67" s="5">
        <f t="shared" si="10"/>
        <v>9314.9614</v>
      </c>
      <c r="N67" s="5">
        <v>91454.5875</v>
      </c>
      <c r="P67" s="5">
        <f t="shared" si="11"/>
        <v>91454.5875</v>
      </c>
      <c r="Q67" s="5">
        <v>923.9096</v>
      </c>
      <c r="R67" s="5">
        <v>167.7716</v>
      </c>
      <c r="V67" s="5">
        <f t="shared" si="12"/>
        <v>0</v>
      </c>
      <c r="Y67" s="5">
        <f t="shared" si="13"/>
        <v>0</v>
      </c>
      <c r="AC67" s="5">
        <f t="shared" si="14"/>
        <v>9314.9614</v>
      </c>
      <c r="AD67" s="5">
        <f t="shared" si="15"/>
        <v>91454.5875</v>
      </c>
    </row>
    <row r="68" spans="1:30" ht="12.75">
      <c r="A68" s="4">
        <v>1559</v>
      </c>
      <c r="B68" s="5">
        <v>561.215</v>
      </c>
      <c r="D68" s="5">
        <f t="shared" si="8"/>
        <v>561.215</v>
      </c>
      <c r="E68" s="5">
        <v>5514.5466</v>
      </c>
      <c r="G68" s="5">
        <f t="shared" si="9"/>
        <v>5514.5466</v>
      </c>
      <c r="H68" s="5">
        <v>105.9814</v>
      </c>
      <c r="I68" s="5">
        <v>19.245</v>
      </c>
      <c r="K68" s="5">
        <v>6958.7061</v>
      </c>
      <c r="M68" s="5">
        <f t="shared" si="10"/>
        <v>6958.7061</v>
      </c>
      <c r="N68" s="5">
        <v>70754.5006</v>
      </c>
      <c r="P68" s="5">
        <f t="shared" si="11"/>
        <v>70754.5006</v>
      </c>
      <c r="Q68" s="5">
        <v>531.7125</v>
      </c>
      <c r="R68" s="5">
        <v>96.553</v>
      </c>
      <c r="V68" s="5">
        <f t="shared" si="12"/>
        <v>0</v>
      </c>
      <c r="Y68" s="5">
        <f t="shared" si="13"/>
        <v>0</v>
      </c>
      <c r="AC68" s="5">
        <f t="shared" si="14"/>
        <v>6958.7061</v>
      </c>
      <c r="AD68" s="5">
        <f t="shared" si="15"/>
        <v>70754.5006</v>
      </c>
    </row>
    <row r="69" spans="1:30" ht="12.75">
      <c r="A69" s="4">
        <v>1560</v>
      </c>
      <c r="B69" s="5">
        <v>307.7376</v>
      </c>
      <c r="D69" s="5">
        <f t="shared" si="8"/>
        <v>307.7376</v>
      </c>
      <c r="E69" s="5">
        <v>3121.735</v>
      </c>
      <c r="G69" s="5">
        <f t="shared" si="9"/>
        <v>3121.735</v>
      </c>
      <c r="H69" s="5">
        <v>150.9307</v>
      </c>
      <c r="I69" s="5">
        <v>27.4073</v>
      </c>
      <c r="K69" s="5">
        <v>1189.7334</v>
      </c>
      <c r="M69" s="5">
        <f t="shared" si="10"/>
        <v>1189.7334</v>
      </c>
      <c r="N69" s="5">
        <v>12088.5952</v>
      </c>
      <c r="P69" s="5">
        <f t="shared" si="11"/>
        <v>12088.5952</v>
      </c>
      <c r="Q69" s="5">
        <v>658.2463</v>
      </c>
      <c r="R69" s="5">
        <v>119.5301</v>
      </c>
      <c r="V69" s="5">
        <f t="shared" si="12"/>
        <v>0</v>
      </c>
      <c r="Y69" s="5">
        <f t="shared" si="13"/>
        <v>0</v>
      </c>
      <c r="AC69" s="5">
        <f t="shared" si="14"/>
        <v>1189.7334</v>
      </c>
      <c r="AD69" s="5">
        <f t="shared" si="15"/>
        <v>12088.5952</v>
      </c>
    </row>
    <row r="70" spans="1:30" ht="12.75">
      <c r="A70" s="4">
        <v>1561</v>
      </c>
      <c r="B70" s="5">
        <v>306.8968</v>
      </c>
      <c r="D70" s="5">
        <f t="shared" si="8"/>
        <v>306.8968</v>
      </c>
      <c r="E70" s="5">
        <v>3113.2057</v>
      </c>
      <c r="G70" s="5">
        <f t="shared" si="9"/>
        <v>3113.2057</v>
      </c>
      <c r="H70" s="5">
        <v>150.5184</v>
      </c>
      <c r="I70" s="5">
        <v>27.3324</v>
      </c>
      <c r="K70" s="5">
        <v>4689.9197</v>
      </c>
      <c r="M70" s="5">
        <f t="shared" si="10"/>
        <v>4689.9197</v>
      </c>
      <c r="N70" s="5">
        <v>47886.7934</v>
      </c>
      <c r="P70" s="5">
        <f t="shared" si="11"/>
        <v>47886.7934</v>
      </c>
      <c r="Q70" s="5">
        <v>495.5233</v>
      </c>
      <c r="R70" s="5">
        <v>89.9815</v>
      </c>
      <c r="V70" s="5">
        <f t="shared" si="12"/>
        <v>0</v>
      </c>
      <c r="Y70" s="5">
        <f t="shared" si="13"/>
        <v>0</v>
      </c>
      <c r="AC70" s="5">
        <f t="shared" si="14"/>
        <v>4689.9197</v>
      </c>
      <c r="AD70" s="5">
        <f t="shared" si="15"/>
        <v>47886.7934</v>
      </c>
    </row>
    <row r="71" spans="1:30" ht="12.75">
      <c r="A71" s="4">
        <v>1562</v>
      </c>
      <c r="B71" s="5">
        <v>967.8613</v>
      </c>
      <c r="D71" s="5">
        <f t="shared" si="8"/>
        <v>967.8613</v>
      </c>
      <c r="E71" s="5">
        <v>9873.8572</v>
      </c>
      <c r="G71" s="5">
        <f t="shared" si="9"/>
        <v>9873.8572</v>
      </c>
      <c r="H71" s="5">
        <v>44.9493</v>
      </c>
      <c r="I71" s="5">
        <v>8.1623</v>
      </c>
      <c r="K71" s="5">
        <v>7218.9356</v>
      </c>
      <c r="M71" s="5">
        <f t="shared" si="10"/>
        <v>7218.9356</v>
      </c>
      <c r="N71" s="5">
        <v>73704.5257</v>
      </c>
      <c r="P71" s="5">
        <f t="shared" si="11"/>
        <v>73704.5257</v>
      </c>
      <c r="Q71" s="5">
        <v>209.724</v>
      </c>
      <c r="R71" s="5">
        <v>38.0835</v>
      </c>
      <c r="V71" s="5">
        <f t="shared" si="12"/>
        <v>0</v>
      </c>
      <c r="Y71" s="5">
        <f t="shared" si="13"/>
        <v>0</v>
      </c>
      <c r="AC71" s="5">
        <f t="shared" si="14"/>
        <v>7218.9356</v>
      </c>
      <c r="AD71" s="5">
        <f t="shared" si="15"/>
        <v>73704.5257</v>
      </c>
    </row>
    <row r="72" spans="1:30" ht="12.75">
      <c r="A72" s="4">
        <v>1563</v>
      </c>
      <c r="B72" s="5">
        <v>1249.2877</v>
      </c>
      <c r="D72" s="5">
        <f t="shared" si="8"/>
        <v>1249.2877</v>
      </c>
      <c r="E72" s="5">
        <v>12752.4158</v>
      </c>
      <c r="G72" s="5">
        <f t="shared" si="9"/>
        <v>12752.4158</v>
      </c>
      <c r="K72" s="5">
        <v>4369.4903</v>
      </c>
      <c r="M72" s="5">
        <f t="shared" si="10"/>
        <v>4369.4903</v>
      </c>
      <c r="N72" s="5">
        <v>44595.2371</v>
      </c>
      <c r="P72" s="5">
        <f t="shared" si="11"/>
        <v>44595.2371</v>
      </c>
      <c r="Q72" s="5">
        <v>205.0473</v>
      </c>
      <c r="R72" s="5">
        <v>37.2343</v>
      </c>
      <c r="V72" s="5">
        <f t="shared" si="12"/>
        <v>0</v>
      </c>
      <c r="Y72" s="5">
        <f t="shared" si="13"/>
        <v>0</v>
      </c>
      <c r="AC72" s="5">
        <f t="shared" si="14"/>
        <v>4369.4903</v>
      </c>
      <c r="AD72" s="5">
        <f t="shared" si="15"/>
        <v>44595.2371</v>
      </c>
    </row>
    <row r="73" spans="1:30" ht="12.75">
      <c r="A73" s="4">
        <v>1564</v>
      </c>
      <c r="B73" s="5">
        <v>1252.7104</v>
      </c>
      <c r="D73" s="5">
        <f aca="true" t="shared" si="16" ref="D73:D104">B73+C73</f>
        <v>1252.7104</v>
      </c>
      <c r="E73" s="5">
        <v>12787.3539</v>
      </c>
      <c r="G73" s="5">
        <f aca="true" t="shared" si="17" ref="G73:G104">E73+F73</f>
        <v>12787.3539</v>
      </c>
      <c r="K73" s="5">
        <v>4381.4615</v>
      </c>
      <c r="M73" s="5">
        <f aca="true" t="shared" si="18" ref="M73:M104">K73+L73</f>
        <v>4381.4615</v>
      </c>
      <c r="N73" s="5">
        <v>44717.4158</v>
      </c>
      <c r="P73" s="5">
        <f aca="true" t="shared" si="19" ref="P73:P104">N73+O73</f>
        <v>44717.4158</v>
      </c>
      <c r="Q73" s="5">
        <v>205.6091</v>
      </c>
      <c r="R73" s="5">
        <v>37.3363</v>
      </c>
      <c r="V73" s="5">
        <f aca="true" t="shared" si="20" ref="V73:V104">T73+U73</f>
        <v>0</v>
      </c>
      <c r="Y73" s="5">
        <f aca="true" t="shared" si="21" ref="Y73:Y104">W73+X73</f>
        <v>0</v>
      </c>
      <c r="AC73" s="5">
        <f aca="true" t="shared" si="22" ref="AC73:AC109">M73+V73</f>
        <v>4381.4615</v>
      </c>
      <c r="AD73" s="5">
        <f aca="true" t="shared" si="23" ref="AD73:AD109">P73+Y73</f>
        <v>44717.4158</v>
      </c>
    </row>
    <row r="74" spans="1:30" ht="12.75">
      <c r="A74" s="4">
        <v>1565</v>
      </c>
      <c r="B74" s="5">
        <v>4015.2119</v>
      </c>
      <c r="D74" s="5">
        <f t="shared" si="16"/>
        <v>4015.2119</v>
      </c>
      <c r="E74" s="5">
        <v>40916.6919</v>
      </c>
      <c r="G74" s="5">
        <f t="shared" si="17"/>
        <v>40916.6919</v>
      </c>
      <c r="K74" s="5">
        <v>13436.9171</v>
      </c>
      <c r="M74" s="5">
        <f t="shared" si="18"/>
        <v>13436.9171</v>
      </c>
      <c r="N74" s="5">
        <v>137049.2111</v>
      </c>
      <c r="P74" s="5">
        <f t="shared" si="19"/>
        <v>137049.2111</v>
      </c>
      <c r="Q74" s="5">
        <v>117.1708</v>
      </c>
      <c r="R74" s="5">
        <v>29.8535</v>
      </c>
      <c r="V74" s="5">
        <f t="shared" si="20"/>
        <v>0</v>
      </c>
      <c r="Y74" s="5">
        <f t="shared" si="21"/>
        <v>0</v>
      </c>
      <c r="AC74" s="5">
        <f t="shared" si="22"/>
        <v>13436.9171</v>
      </c>
      <c r="AD74" s="5">
        <f t="shared" si="23"/>
        <v>137049.2111</v>
      </c>
    </row>
    <row r="75" spans="1:30" ht="12.75">
      <c r="A75" s="4">
        <v>1566</v>
      </c>
      <c r="B75" s="5">
        <v>5219.0242</v>
      </c>
      <c r="D75" s="5">
        <f t="shared" si="16"/>
        <v>5219.0242</v>
      </c>
      <c r="E75" s="5">
        <v>53174.496</v>
      </c>
      <c r="G75" s="5">
        <f t="shared" si="17"/>
        <v>53174.496</v>
      </c>
      <c r="K75" s="5">
        <v>17039.9626</v>
      </c>
      <c r="M75" s="5">
        <f t="shared" si="18"/>
        <v>17039.9626</v>
      </c>
      <c r="N75" s="5">
        <v>173788.6262</v>
      </c>
      <c r="P75" s="5">
        <f t="shared" si="19"/>
        <v>173788.6262</v>
      </c>
      <c r="Q75" s="5">
        <v>92.5213</v>
      </c>
      <c r="R75" s="5">
        <v>28.6139</v>
      </c>
      <c r="V75" s="5">
        <f t="shared" si="20"/>
        <v>0</v>
      </c>
      <c r="Y75" s="5">
        <f t="shared" si="21"/>
        <v>0</v>
      </c>
      <c r="AC75" s="5">
        <f t="shared" si="22"/>
        <v>17039.9626</v>
      </c>
      <c r="AD75" s="5">
        <f t="shared" si="23"/>
        <v>173788.6262</v>
      </c>
    </row>
    <row r="76" spans="1:30" ht="12.75">
      <c r="A76" s="4">
        <v>1567</v>
      </c>
      <c r="B76" s="5">
        <v>5219.0242</v>
      </c>
      <c r="D76" s="5">
        <f t="shared" si="16"/>
        <v>5219.0242</v>
      </c>
      <c r="E76" s="5">
        <v>53174.496</v>
      </c>
      <c r="G76" s="5">
        <f t="shared" si="17"/>
        <v>53174.496</v>
      </c>
      <c r="K76" s="5">
        <v>18532.7576</v>
      </c>
      <c r="M76" s="5">
        <f t="shared" si="18"/>
        <v>18532.7576</v>
      </c>
      <c r="N76" s="5">
        <v>188744.1478</v>
      </c>
      <c r="P76" s="5">
        <f t="shared" si="19"/>
        <v>188744.1478</v>
      </c>
      <c r="Q76" s="5">
        <v>39.2899</v>
      </c>
      <c r="R76" s="5">
        <v>12.1511</v>
      </c>
      <c r="V76" s="5">
        <f t="shared" si="20"/>
        <v>0</v>
      </c>
      <c r="Y76" s="5">
        <f t="shared" si="21"/>
        <v>0</v>
      </c>
      <c r="AC76" s="5">
        <f t="shared" si="22"/>
        <v>18532.7576</v>
      </c>
      <c r="AD76" s="5">
        <f t="shared" si="23"/>
        <v>188744.1478</v>
      </c>
    </row>
    <row r="77" spans="1:30" ht="12.75">
      <c r="A77" s="4">
        <v>1568</v>
      </c>
      <c r="B77" s="5">
        <v>2860.7976</v>
      </c>
      <c r="D77" s="5">
        <f t="shared" si="16"/>
        <v>2860.7976</v>
      </c>
      <c r="E77" s="5">
        <v>29236.8261</v>
      </c>
      <c r="G77" s="5">
        <f t="shared" si="17"/>
        <v>29236.8261</v>
      </c>
      <c r="K77" s="5">
        <v>19782.5786</v>
      </c>
      <c r="M77" s="5">
        <f t="shared" si="18"/>
        <v>19782.5786</v>
      </c>
      <c r="N77" s="5">
        <v>201288.6142</v>
      </c>
      <c r="P77" s="5">
        <f t="shared" si="19"/>
        <v>201288.6142</v>
      </c>
      <c r="V77" s="5">
        <f t="shared" si="20"/>
        <v>0</v>
      </c>
      <c r="Y77" s="5">
        <f t="shared" si="21"/>
        <v>0</v>
      </c>
      <c r="AC77" s="5">
        <f t="shared" si="22"/>
        <v>19782.5786</v>
      </c>
      <c r="AD77" s="5">
        <f t="shared" si="23"/>
        <v>201288.6142</v>
      </c>
    </row>
    <row r="78" spans="1:30" ht="12.75">
      <c r="A78" s="4">
        <v>1569</v>
      </c>
      <c r="B78" s="5">
        <v>1820.6818</v>
      </c>
      <c r="D78" s="5">
        <f t="shared" si="16"/>
        <v>1820.6818</v>
      </c>
      <c r="E78" s="5">
        <v>18685.4772</v>
      </c>
      <c r="G78" s="5">
        <f t="shared" si="17"/>
        <v>18685.4772</v>
      </c>
      <c r="K78" s="5">
        <v>11136.579</v>
      </c>
      <c r="M78" s="5">
        <f t="shared" si="18"/>
        <v>11136.579</v>
      </c>
      <c r="N78" s="5">
        <v>117558.5529</v>
      </c>
      <c r="P78" s="5">
        <f t="shared" si="19"/>
        <v>117558.5529</v>
      </c>
      <c r="Q78" s="5">
        <v>353.3825</v>
      </c>
      <c r="R78" s="5">
        <v>64.1703</v>
      </c>
      <c r="V78" s="5">
        <f t="shared" si="20"/>
        <v>0</v>
      </c>
      <c r="Y78" s="5">
        <f t="shared" si="21"/>
        <v>0</v>
      </c>
      <c r="AC78" s="5">
        <f t="shared" si="22"/>
        <v>11136.579</v>
      </c>
      <c r="AD78" s="5">
        <f t="shared" si="23"/>
        <v>117558.5529</v>
      </c>
    </row>
    <row r="79" spans="1:30" ht="12.75">
      <c r="A79" s="4">
        <v>1570</v>
      </c>
      <c r="B79" s="5">
        <v>1820.6818</v>
      </c>
      <c r="D79" s="5">
        <f t="shared" si="16"/>
        <v>1820.6818</v>
      </c>
      <c r="E79" s="5">
        <v>18685.4772</v>
      </c>
      <c r="G79" s="5">
        <f t="shared" si="17"/>
        <v>18685.4772</v>
      </c>
      <c r="K79" s="5">
        <v>7538.4057</v>
      </c>
      <c r="M79" s="5">
        <f t="shared" si="18"/>
        <v>7538.4057</v>
      </c>
      <c r="N79" s="5">
        <v>84486.673</v>
      </c>
      <c r="P79" s="5">
        <f t="shared" si="19"/>
        <v>84486.673</v>
      </c>
      <c r="Q79" s="5">
        <v>648.1638</v>
      </c>
      <c r="R79" s="5">
        <v>117.6993</v>
      </c>
      <c r="V79" s="5">
        <f t="shared" si="20"/>
        <v>0</v>
      </c>
      <c r="Y79" s="5">
        <f t="shared" si="21"/>
        <v>0</v>
      </c>
      <c r="AC79" s="5">
        <f t="shared" si="22"/>
        <v>7538.4057</v>
      </c>
      <c r="AD79" s="5">
        <f t="shared" si="23"/>
        <v>84486.673</v>
      </c>
    </row>
    <row r="80" spans="1:30" ht="12.75">
      <c r="A80" s="4">
        <v>1571</v>
      </c>
      <c r="B80" s="5">
        <v>638.4857</v>
      </c>
      <c r="D80" s="5">
        <f t="shared" si="16"/>
        <v>638.4857</v>
      </c>
      <c r="E80" s="5">
        <v>6552.7153</v>
      </c>
      <c r="G80" s="5">
        <f t="shared" si="17"/>
        <v>6552.7153</v>
      </c>
      <c r="K80" s="5">
        <v>7538.4057</v>
      </c>
      <c r="M80" s="5">
        <f t="shared" si="18"/>
        <v>7538.4057</v>
      </c>
      <c r="N80" s="5">
        <v>84486.673</v>
      </c>
      <c r="P80" s="5">
        <f t="shared" si="19"/>
        <v>84486.673</v>
      </c>
      <c r="Q80" s="5">
        <v>648.1638</v>
      </c>
      <c r="R80" s="5">
        <v>117.6993</v>
      </c>
      <c r="V80" s="5">
        <f t="shared" si="20"/>
        <v>0</v>
      </c>
      <c r="Y80" s="5">
        <f t="shared" si="21"/>
        <v>0</v>
      </c>
      <c r="AC80" s="5">
        <f t="shared" si="22"/>
        <v>7538.4057</v>
      </c>
      <c r="AD80" s="5">
        <f t="shared" si="23"/>
        <v>84486.673</v>
      </c>
    </row>
    <row r="81" spans="1:30" ht="12.75">
      <c r="A81" s="4">
        <v>1572</v>
      </c>
      <c r="D81" s="5">
        <f t="shared" si="16"/>
        <v>0</v>
      </c>
      <c r="G81" s="5">
        <f t="shared" si="17"/>
        <v>0</v>
      </c>
      <c r="K81" s="5">
        <v>16704.4928</v>
      </c>
      <c r="M81" s="5">
        <f t="shared" si="18"/>
        <v>16704.4928</v>
      </c>
      <c r="N81" s="5">
        <v>176618.7187</v>
      </c>
      <c r="P81" s="5">
        <f t="shared" si="19"/>
        <v>176618.7187</v>
      </c>
      <c r="Q81" s="5">
        <v>1141.4061</v>
      </c>
      <c r="R81" s="5">
        <v>272.0678</v>
      </c>
      <c r="V81" s="5">
        <f t="shared" si="20"/>
        <v>0</v>
      </c>
      <c r="Y81" s="5">
        <f t="shared" si="21"/>
        <v>0</v>
      </c>
      <c r="AC81" s="5">
        <f t="shared" si="22"/>
        <v>16704.4928</v>
      </c>
      <c r="AD81" s="5">
        <f t="shared" si="23"/>
        <v>176618.7187</v>
      </c>
    </row>
    <row r="82" spans="1:30" ht="12.75">
      <c r="A82" s="4">
        <v>1573</v>
      </c>
      <c r="D82" s="5">
        <f t="shared" si="16"/>
        <v>0</v>
      </c>
      <c r="G82" s="5">
        <f t="shared" si="17"/>
        <v>0</v>
      </c>
      <c r="K82" s="5">
        <v>15714.2056</v>
      </c>
      <c r="M82" s="5">
        <f t="shared" si="18"/>
        <v>15714.2056</v>
      </c>
      <c r="N82" s="5">
        <v>160437.0501</v>
      </c>
      <c r="P82" s="5">
        <f t="shared" si="19"/>
        <v>160437.0501</v>
      </c>
      <c r="Q82" s="5">
        <v>2159.9643</v>
      </c>
      <c r="R82" s="5">
        <v>588.3378</v>
      </c>
      <c r="V82" s="5">
        <f t="shared" si="20"/>
        <v>0</v>
      </c>
      <c r="Y82" s="5">
        <f t="shared" si="21"/>
        <v>0</v>
      </c>
      <c r="AC82" s="5">
        <f t="shared" si="22"/>
        <v>15714.2056</v>
      </c>
      <c r="AD82" s="5">
        <f t="shared" si="23"/>
        <v>160437.0501</v>
      </c>
    </row>
    <row r="83" spans="1:30" ht="12.75">
      <c r="A83" s="4">
        <v>1574</v>
      </c>
      <c r="B83" s="5">
        <v>1555.8296</v>
      </c>
      <c r="D83" s="5">
        <f t="shared" si="16"/>
        <v>1555.8296</v>
      </c>
      <c r="E83" s="5">
        <v>16910.1406</v>
      </c>
      <c r="G83" s="5">
        <f t="shared" si="17"/>
        <v>16910.1406</v>
      </c>
      <c r="H83" s="5">
        <v>1202.3289</v>
      </c>
      <c r="I83" s="5">
        <v>225.8954</v>
      </c>
      <c r="K83" s="5">
        <v>12747.47</v>
      </c>
      <c r="M83" s="5">
        <f t="shared" si="18"/>
        <v>12747.47</v>
      </c>
      <c r="N83" s="5">
        <v>130314.1405</v>
      </c>
      <c r="P83" s="5">
        <f t="shared" si="19"/>
        <v>130314.1405</v>
      </c>
      <c r="Q83" s="5">
        <v>2698.6798</v>
      </c>
      <c r="R83" s="5">
        <v>735.0748</v>
      </c>
      <c r="V83" s="5">
        <f t="shared" si="20"/>
        <v>0</v>
      </c>
      <c r="Y83" s="5">
        <f t="shared" si="21"/>
        <v>0</v>
      </c>
      <c r="AC83" s="5">
        <f t="shared" si="22"/>
        <v>12747.47</v>
      </c>
      <c r="AD83" s="5">
        <f t="shared" si="23"/>
        <v>130314.1405</v>
      </c>
    </row>
    <row r="84" spans="1:30" ht="12.75">
      <c r="A84" s="4">
        <v>1575</v>
      </c>
      <c r="B84" s="5">
        <v>2386.0412</v>
      </c>
      <c r="D84" s="5">
        <f t="shared" si="16"/>
        <v>2386.0412</v>
      </c>
      <c r="E84" s="5">
        <v>25933.6191</v>
      </c>
      <c r="G84" s="5">
        <f t="shared" si="17"/>
        <v>25933.6191</v>
      </c>
      <c r="H84" s="5">
        <v>1843.9078</v>
      </c>
      <c r="I84" s="5">
        <v>346.4362</v>
      </c>
      <c r="K84" s="5">
        <v>4453.0347</v>
      </c>
      <c r="M84" s="5">
        <f t="shared" si="18"/>
        <v>4453.0347</v>
      </c>
      <c r="N84" s="5">
        <v>46739.4495</v>
      </c>
      <c r="P84" s="5">
        <f t="shared" si="19"/>
        <v>46739.4495</v>
      </c>
      <c r="Q84" s="5">
        <v>2352.8313</v>
      </c>
      <c r="R84" s="5">
        <v>640.8716</v>
      </c>
      <c r="V84" s="5">
        <f t="shared" si="20"/>
        <v>0</v>
      </c>
      <c r="Y84" s="5">
        <f t="shared" si="21"/>
        <v>0</v>
      </c>
      <c r="AC84" s="5">
        <f t="shared" si="22"/>
        <v>4453.0347</v>
      </c>
      <c r="AD84" s="5">
        <f t="shared" si="23"/>
        <v>46739.4495</v>
      </c>
    </row>
    <row r="85" spans="1:30" ht="12.75">
      <c r="A85" s="4">
        <v>1576</v>
      </c>
      <c r="B85" s="5">
        <v>2392.5783</v>
      </c>
      <c r="D85" s="5">
        <f t="shared" si="16"/>
        <v>2392.5783</v>
      </c>
      <c r="E85" s="5">
        <v>26004.6701</v>
      </c>
      <c r="G85" s="5">
        <f t="shared" si="17"/>
        <v>26004.6701</v>
      </c>
      <c r="H85" s="5">
        <v>1848.9596</v>
      </c>
      <c r="I85" s="5">
        <v>347.3853</v>
      </c>
      <c r="K85" s="5">
        <v>3093.2028</v>
      </c>
      <c r="M85" s="5">
        <f t="shared" si="18"/>
        <v>3093.2028</v>
      </c>
      <c r="N85" s="5">
        <v>32545.9467</v>
      </c>
      <c r="P85" s="5">
        <f t="shared" si="19"/>
        <v>32545.9467</v>
      </c>
      <c r="Q85" s="5">
        <v>129.0477</v>
      </c>
      <c r="R85" s="5">
        <v>35.1504</v>
      </c>
      <c r="T85" s="5">
        <v>935.3454</v>
      </c>
      <c r="V85" s="5">
        <f t="shared" si="20"/>
        <v>935.3454</v>
      </c>
      <c r="W85" s="5">
        <v>10182.082</v>
      </c>
      <c r="Y85" s="5">
        <f t="shared" si="21"/>
        <v>10182.082</v>
      </c>
      <c r="AC85" s="5">
        <f t="shared" si="22"/>
        <v>4028.5482</v>
      </c>
      <c r="AD85" s="5">
        <f t="shared" si="23"/>
        <v>42728.0287</v>
      </c>
    </row>
    <row r="86" spans="1:30" ht="12.75">
      <c r="A86" s="4">
        <v>1577</v>
      </c>
      <c r="B86" s="5">
        <v>2370.9604</v>
      </c>
      <c r="D86" s="5">
        <f t="shared" si="16"/>
        <v>2370.9604</v>
      </c>
      <c r="E86" s="5">
        <v>26215.0832</v>
      </c>
      <c r="G86" s="5">
        <f t="shared" si="17"/>
        <v>26215.0832</v>
      </c>
      <c r="H86" s="5">
        <v>1737.0775</v>
      </c>
      <c r="I86" s="5">
        <v>337.4145</v>
      </c>
      <c r="K86" s="5">
        <v>6471.5927</v>
      </c>
      <c r="M86" s="5">
        <f t="shared" si="18"/>
        <v>6471.5927</v>
      </c>
      <c r="N86" s="5">
        <v>77297.8733</v>
      </c>
      <c r="P86" s="5">
        <f t="shared" si="19"/>
        <v>77297.8733</v>
      </c>
      <c r="Q86" s="5">
        <v>360.9936</v>
      </c>
      <c r="R86" s="5">
        <v>135.4638</v>
      </c>
      <c r="T86" s="5">
        <v>3247.7415</v>
      </c>
      <c r="V86" s="5">
        <f t="shared" si="20"/>
        <v>3247.7415</v>
      </c>
      <c r="W86" s="5">
        <v>37669.333</v>
      </c>
      <c r="Y86" s="5">
        <f t="shared" si="21"/>
        <v>37669.333</v>
      </c>
      <c r="AC86" s="5">
        <f t="shared" si="22"/>
        <v>9719.334200000001</v>
      </c>
      <c r="AD86" s="5">
        <f t="shared" si="23"/>
        <v>114967.2063</v>
      </c>
    </row>
    <row r="87" spans="1:30" ht="12.75">
      <c r="A87" s="4">
        <v>1578</v>
      </c>
      <c r="B87" s="5">
        <v>2228.2306</v>
      </c>
      <c r="D87" s="5">
        <f t="shared" si="16"/>
        <v>2228.2306</v>
      </c>
      <c r="E87" s="5">
        <v>27469.6348</v>
      </c>
      <c r="G87" s="5">
        <f t="shared" si="17"/>
        <v>27469.6348</v>
      </c>
      <c r="H87" s="5">
        <v>1027.1687</v>
      </c>
      <c r="I87" s="5">
        <v>273.6488</v>
      </c>
      <c r="K87" s="5">
        <v>4849.5109</v>
      </c>
      <c r="M87" s="5">
        <f t="shared" si="18"/>
        <v>4849.5109</v>
      </c>
      <c r="N87" s="5">
        <v>63094.8352</v>
      </c>
      <c r="P87" s="5">
        <f t="shared" si="19"/>
        <v>63094.8352</v>
      </c>
      <c r="Q87" s="5">
        <v>509.149</v>
      </c>
      <c r="R87" s="5">
        <v>190.533</v>
      </c>
      <c r="T87" s="5">
        <v>250.8583</v>
      </c>
      <c r="V87" s="5">
        <f t="shared" si="20"/>
        <v>250.8583</v>
      </c>
      <c r="W87" s="5">
        <v>2945.6473</v>
      </c>
      <c r="Y87" s="5">
        <f t="shared" si="21"/>
        <v>2945.6473</v>
      </c>
      <c r="AC87" s="5">
        <f t="shared" si="22"/>
        <v>5100.3692</v>
      </c>
      <c r="AD87" s="5">
        <f t="shared" si="23"/>
        <v>66040.4825</v>
      </c>
    </row>
    <row r="88" spans="1:30" ht="12.75">
      <c r="A88" s="4">
        <v>1579</v>
      </c>
      <c r="B88" s="5">
        <v>1971.8315</v>
      </c>
      <c r="D88" s="5">
        <f t="shared" si="16"/>
        <v>1971.8315</v>
      </c>
      <c r="E88" s="5">
        <v>24308.7453</v>
      </c>
      <c r="G88" s="5">
        <f t="shared" si="17"/>
        <v>24308.7453</v>
      </c>
      <c r="H88" s="5">
        <v>908.974</v>
      </c>
      <c r="I88" s="5">
        <v>242.1604</v>
      </c>
      <c r="K88" s="5">
        <v>2558.2422</v>
      </c>
      <c r="M88" s="5">
        <f t="shared" si="18"/>
        <v>2558.2422</v>
      </c>
      <c r="N88" s="5">
        <v>33598.4963</v>
      </c>
      <c r="P88" s="5">
        <f t="shared" si="19"/>
        <v>33598.4963</v>
      </c>
      <c r="Q88" s="5">
        <v>4744.8632</v>
      </c>
      <c r="R88" s="5">
        <v>1373.197</v>
      </c>
      <c r="T88" s="5">
        <v>126.8624</v>
      </c>
      <c r="V88" s="5">
        <f t="shared" si="20"/>
        <v>126.8624</v>
      </c>
      <c r="W88" s="5">
        <v>1675.1434</v>
      </c>
      <c r="Y88" s="5">
        <f t="shared" si="21"/>
        <v>1675.1434</v>
      </c>
      <c r="AC88" s="5">
        <f t="shared" si="22"/>
        <v>2685.1046</v>
      </c>
      <c r="AD88" s="5">
        <f t="shared" si="23"/>
        <v>35273.6397</v>
      </c>
    </row>
    <row r="89" spans="1:30" ht="12.75">
      <c r="A89" s="4">
        <v>1580</v>
      </c>
      <c r="B89" s="5">
        <v>62.1845</v>
      </c>
      <c r="D89" s="5">
        <f t="shared" si="16"/>
        <v>62.1845</v>
      </c>
      <c r="E89" s="5">
        <v>829.3536</v>
      </c>
      <c r="G89" s="5">
        <f t="shared" si="17"/>
        <v>829.3536</v>
      </c>
      <c r="H89" s="5">
        <v>694.6816</v>
      </c>
      <c r="I89" s="5">
        <v>201.0458</v>
      </c>
      <c r="K89" s="5">
        <v>2197.8776</v>
      </c>
      <c r="M89" s="5">
        <f t="shared" si="18"/>
        <v>2197.8776</v>
      </c>
      <c r="N89" s="5">
        <v>28685.4568</v>
      </c>
      <c r="P89" s="5">
        <f t="shared" si="19"/>
        <v>28685.4568</v>
      </c>
      <c r="Q89" s="5">
        <v>220.3992</v>
      </c>
      <c r="R89" s="5">
        <v>63.7851</v>
      </c>
      <c r="T89" s="5">
        <v>197.9054</v>
      </c>
      <c r="V89" s="5">
        <f t="shared" si="20"/>
        <v>197.9054</v>
      </c>
      <c r="W89" s="5">
        <v>2613.2237</v>
      </c>
      <c r="Y89" s="5">
        <f t="shared" si="21"/>
        <v>2613.2237</v>
      </c>
      <c r="AC89" s="5">
        <f t="shared" si="22"/>
        <v>2395.783</v>
      </c>
      <c r="AD89" s="5">
        <f t="shared" si="23"/>
        <v>31298.6805</v>
      </c>
    </row>
    <row r="90" spans="1:30" ht="12.75">
      <c r="A90" s="4">
        <v>1581</v>
      </c>
      <c r="B90" s="5">
        <v>131.1984</v>
      </c>
      <c r="D90" s="5">
        <f t="shared" si="16"/>
        <v>131.1984</v>
      </c>
      <c r="E90" s="5">
        <v>1749.7923</v>
      </c>
      <c r="G90" s="5">
        <f t="shared" si="17"/>
        <v>1749.7923</v>
      </c>
      <c r="H90" s="5">
        <v>1465.6576</v>
      </c>
      <c r="I90" s="5">
        <v>424.1717</v>
      </c>
      <c r="K90" s="5">
        <v>148.235</v>
      </c>
      <c r="M90" s="5">
        <f t="shared" si="18"/>
        <v>148.235</v>
      </c>
      <c r="N90" s="5">
        <v>1945.5201</v>
      </c>
      <c r="P90" s="5">
        <f t="shared" si="19"/>
        <v>1945.5201</v>
      </c>
      <c r="V90" s="5">
        <f t="shared" si="20"/>
        <v>0</v>
      </c>
      <c r="Y90" s="5">
        <f t="shared" si="21"/>
        <v>0</v>
      </c>
      <c r="AC90" s="5">
        <f t="shared" si="22"/>
        <v>148.235</v>
      </c>
      <c r="AD90" s="5">
        <f t="shared" si="23"/>
        <v>1945.5201</v>
      </c>
    </row>
    <row r="91" spans="1:30" ht="12.75">
      <c r="A91" s="4">
        <v>1582</v>
      </c>
      <c r="B91" s="5">
        <v>414.6624</v>
      </c>
      <c r="D91" s="5">
        <f t="shared" si="16"/>
        <v>414.6624</v>
      </c>
      <c r="E91" s="5">
        <v>6228.8065</v>
      </c>
      <c r="G91" s="5">
        <f t="shared" si="17"/>
        <v>6228.8065</v>
      </c>
      <c r="H91" s="5">
        <v>2414.5758</v>
      </c>
      <c r="I91" s="5">
        <v>755.6665</v>
      </c>
      <c r="M91" s="5">
        <f t="shared" si="18"/>
        <v>0</v>
      </c>
      <c r="P91" s="5">
        <f t="shared" si="19"/>
        <v>0</v>
      </c>
      <c r="V91" s="5">
        <f t="shared" si="20"/>
        <v>0</v>
      </c>
      <c r="Y91" s="5">
        <f t="shared" si="21"/>
        <v>0</v>
      </c>
      <c r="AC91" s="5">
        <f t="shared" si="22"/>
        <v>0</v>
      </c>
      <c r="AD91" s="5">
        <f t="shared" si="23"/>
        <v>0</v>
      </c>
    </row>
    <row r="92" spans="1:30" ht="12.75">
      <c r="A92" s="4">
        <v>1583</v>
      </c>
      <c r="B92" s="5">
        <v>379.2456</v>
      </c>
      <c r="D92" s="5">
        <f t="shared" si="16"/>
        <v>379.2456</v>
      </c>
      <c r="E92" s="5">
        <v>5946.2776</v>
      </c>
      <c r="G92" s="5">
        <f t="shared" si="17"/>
        <v>5946.2776</v>
      </c>
      <c r="H92" s="5">
        <v>1416.192</v>
      </c>
      <c r="I92" s="5">
        <v>482.1835</v>
      </c>
      <c r="M92" s="5">
        <f t="shared" si="18"/>
        <v>0</v>
      </c>
      <c r="P92" s="5">
        <f t="shared" si="19"/>
        <v>0</v>
      </c>
      <c r="V92" s="5">
        <f t="shared" si="20"/>
        <v>0</v>
      </c>
      <c r="Y92" s="5">
        <f t="shared" si="21"/>
        <v>0</v>
      </c>
      <c r="AC92" s="5">
        <f t="shared" si="22"/>
        <v>0</v>
      </c>
      <c r="AD92" s="5">
        <f t="shared" si="23"/>
        <v>0</v>
      </c>
    </row>
    <row r="93" spans="1:30" ht="12.75">
      <c r="A93" s="4">
        <v>1584</v>
      </c>
      <c r="B93" s="5">
        <v>142.8991</v>
      </c>
      <c r="D93" s="5">
        <f t="shared" si="16"/>
        <v>142.8991</v>
      </c>
      <c r="E93" s="5">
        <v>2242.968</v>
      </c>
      <c r="G93" s="5">
        <f t="shared" si="17"/>
        <v>2242.968</v>
      </c>
      <c r="H93" s="5">
        <v>538.0759</v>
      </c>
      <c r="I93" s="5">
        <v>183.6461</v>
      </c>
      <c r="K93" s="5">
        <v>1693.5313</v>
      </c>
      <c r="M93" s="5">
        <f t="shared" si="18"/>
        <v>1693.5313</v>
      </c>
      <c r="N93" s="5">
        <v>23586.5874</v>
      </c>
      <c r="P93" s="5">
        <f t="shared" si="19"/>
        <v>23586.5874</v>
      </c>
      <c r="T93" s="5">
        <v>11.0298</v>
      </c>
      <c r="V93" s="5">
        <f t="shared" si="20"/>
        <v>11.0298</v>
      </c>
      <c r="W93" s="5">
        <v>154.4829</v>
      </c>
      <c r="Y93" s="5">
        <f t="shared" si="21"/>
        <v>154.4829</v>
      </c>
      <c r="AC93" s="5">
        <f t="shared" si="22"/>
        <v>1704.5611000000001</v>
      </c>
      <c r="AD93" s="5">
        <f t="shared" si="23"/>
        <v>23741.0703</v>
      </c>
    </row>
    <row r="94" spans="1:30" ht="12.75">
      <c r="A94" s="4">
        <v>1585</v>
      </c>
      <c r="B94" s="5">
        <v>580.7891</v>
      </c>
      <c r="D94" s="5">
        <f t="shared" si="16"/>
        <v>580.7891</v>
      </c>
      <c r="E94" s="5">
        <v>9989.5693</v>
      </c>
      <c r="G94" s="5">
        <f t="shared" si="17"/>
        <v>9989.5693</v>
      </c>
      <c r="H94" s="5">
        <v>3795.5957</v>
      </c>
      <c r="I94" s="5">
        <v>1453.8603</v>
      </c>
      <c r="K94" s="5">
        <v>3402.9193</v>
      </c>
      <c r="M94" s="5">
        <f t="shared" si="18"/>
        <v>3402.9193</v>
      </c>
      <c r="N94" s="5">
        <v>47658.3804</v>
      </c>
      <c r="P94" s="5">
        <f t="shared" si="19"/>
        <v>47658.3804</v>
      </c>
      <c r="T94" s="5">
        <v>75.983</v>
      </c>
      <c r="V94" s="5">
        <f t="shared" si="20"/>
        <v>75.983</v>
      </c>
      <c r="W94" s="5">
        <v>1064.2156</v>
      </c>
      <c r="Y94" s="5">
        <f t="shared" si="21"/>
        <v>1064.2156</v>
      </c>
      <c r="AC94" s="5">
        <f t="shared" si="22"/>
        <v>3478.9023</v>
      </c>
      <c r="AD94" s="5">
        <f t="shared" si="23"/>
        <v>48722.596000000005</v>
      </c>
    </row>
    <row r="95" spans="1:30" ht="12.75">
      <c r="A95" s="4">
        <v>1586</v>
      </c>
      <c r="B95" s="5">
        <v>515.5498</v>
      </c>
      <c r="D95" s="5">
        <f t="shared" si="16"/>
        <v>515.5498</v>
      </c>
      <c r="E95" s="5">
        <v>8867.4533</v>
      </c>
      <c r="G95" s="5">
        <f t="shared" si="17"/>
        <v>8867.4533</v>
      </c>
      <c r="H95" s="5">
        <v>3369.2411</v>
      </c>
      <c r="I95" s="5">
        <v>1290.55</v>
      </c>
      <c r="K95" s="5">
        <v>7317.2819</v>
      </c>
      <c r="M95" s="5">
        <f t="shared" si="18"/>
        <v>7317.2819</v>
      </c>
      <c r="N95" s="5">
        <v>106737.023</v>
      </c>
      <c r="P95" s="5">
        <f t="shared" si="19"/>
        <v>106737.023</v>
      </c>
      <c r="Q95" s="5">
        <v>403.5823</v>
      </c>
      <c r="R95" s="5">
        <v>154.5877</v>
      </c>
      <c r="V95" s="5">
        <f t="shared" si="20"/>
        <v>0</v>
      </c>
      <c r="Y95" s="5">
        <f t="shared" si="21"/>
        <v>0</v>
      </c>
      <c r="AC95" s="5">
        <f t="shared" si="22"/>
        <v>7317.2819</v>
      </c>
      <c r="AD95" s="5">
        <f t="shared" si="23"/>
        <v>106737.023</v>
      </c>
    </row>
    <row r="96" spans="1:30" ht="12.75">
      <c r="A96" s="4">
        <v>1587</v>
      </c>
      <c r="B96" s="5">
        <v>179.6877</v>
      </c>
      <c r="D96" s="5">
        <f t="shared" si="16"/>
        <v>179.6877</v>
      </c>
      <c r="E96" s="5">
        <v>2658.6732</v>
      </c>
      <c r="G96" s="5">
        <f t="shared" si="17"/>
        <v>2658.6732</v>
      </c>
      <c r="H96" s="5">
        <v>381.4413</v>
      </c>
      <c r="I96" s="5">
        <v>146.1068</v>
      </c>
      <c r="K96" s="5">
        <v>7755.9305</v>
      </c>
      <c r="M96" s="5">
        <f t="shared" si="18"/>
        <v>7755.9305</v>
      </c>
      <c r="N96" s="5">
        <v>113153.5193</v>
      </c>
      <c r="P96" s="5">
        <f t="shared" si="19"/>
        <v>113153.5193</v>
      </c>
      <c r="Q96" s="5">
        <v>879.0561</v>
      </c>
      <c r="R96" s="5">
        <v>336.7126</v>
      </c>
      <c r="V96" s="5">
        <f t="shared" si="20"/>
        <v>0</v>
      </c>
      <c r="Y96" s="5">
        <f t="shared" si="21"/>
        <v>0</v>
      </c>
      <c r="AC96" s="5">
        <f t="shared" si="22"/>
        <v>7755.9305</v>
      </c>
      <c r="AD96" s="5">
        <f t="shared" si="23"/>
        <v>113153.5193</v>
      </c>
    </row>
    <row r="97" spans="1:30" ht="12.75">
      <c r="A97" s="4">
        <v>1588</v>
      </c>
      <c r="B97" s="5">
        <v>266.2578</v>
      </c>
      <c r="D97" s="5">
        <f t="shared" si="16"/>
        <v>266.2578</v>
      </c>
      <c r="E97" s="5">
        <v>3939.5724</v>
      </c>
      <c r="G97" s="5">
        <f t="shared" si="17"/>
        <v>3939.5724</v>
      </c>
      <c r="H97" s="5">
        <v>565.2127</v>
      </c>
      <c r="I97" s="5">
        <v>216.4984</v>
      </c>
      <c r="K97" s="5">
        <v>11240.942</v>
      </c>
      <c r="M97" s="5">
        <f t="shared" si="18"/>
        <v>11240.942</v>
      </c>
      <c r="N97" s="5">
        <v>163985.1374</v>
      </c>
      <c r="P97" s="5">
        <f t="shared" si="19"/>
        <v>163985.1374</v>
      </c>
      <c r="Q97" s="5">
        <v>243.5069</v>
      </c>
      <c r="R97" s="5">
        <v>93.2726</v>
      </c>
      <c r="V97" s="5">
        <f t="shared" si="20"/>
        <v>0</v>
      </c>
      <c r="Y97" s="5">
        <f t="shared" si="21"/>
        <v>0</v>
      </c>
      <c r="AC97" s="5">
        <f t="shared" si="22"/>
        <v>11240.942</v>
      </c>
      <c r="AD97" s="5">
        <f t="shared" si="23"/>
        <v>163985.1374</v>
      </c>
    </row>
    <row r="98" spans="1:30" ht="12.75">
      <c r="A98" s="4">
        <v>1589</v>
      </c>
      <c r="B98" s="5">
        <v>265.5304</v>
      </c>
      <c r="D98" s="5">
        <f t="shared" si="16"/>
        <v>265.5304</v>
      </c>
      <c r="E98" s="5">
        <v>3928.8085</v>
      </c>
      <c r="G98" s="5">
        <f t="shared" si="17"/>
        <v>3928.8085</v>
      </c>
      <c r="H98" s="5">
        <v>563.6684</v>
      </c>
      <c r="I98" s="5">
        <v>215.9068</v>
      </c>
      <c r="K98" s="5">
        <v>6896.7126</v>
      </c>
      <c r="M98" s="5">
        <f t="shared" si="18"/>
        <v>6896.7126</v>
      </c>
      <c r="N98" s="5">
        <v>100592.6102</v>
      </c>
      <c r="P98" s="5">
        <f t="shared" si="19"/>
        <v>100592.6102</v>
      </c>
      <c r="Q98" s="5">
        <v>128.5396</v>
      </c>
      <c r="R98" s="5">
        <v>49.2356</v>
      </c>
      <c r="V98" s="5">
        <f t="shared" si="20"/>
        <v>0</v>
      </c>
      <c r="Y98" s="5">
        <f t="shared" si="21"/>
        <v>0</v>
      </c>
      <c r="AC98" s="5">
        <f t="shared" si="22"/>
        <v>6896.7126</v>
      </c>
      <c r="AD98" s="5">
        <f t="shared" si="23"/>
        <v>100592.6102</v>
      </c>
    </row>
    <row r="99" spans="1:30" ht="12.75">
      <c r="A99" s="4">
        <v>1590</v>
      </c>
      <c r="B99" s="5">
        <v>140.2793</v>
      </c>
      <c r="D99" s="5">
        <f t="shared" si="16"/>
        <v>140.2793</v>
      </c>
      <c r="E99" s="5">
        <v>2067.951</v>
      </c>
      <c r="G99" s="5">
        <f t="shared" si="17"/>
        <v>2067.951</v>
      </c>
      <c r="H99" s="5">
        <v>875.2148</v>
      </c>
      <c r="I99" s="5">
        <v>335.2412</v>
      </c>
      <c r="K99" s="5">
        <v>16043.7662</v>
      </c>
      <c r="M99" s="5">
        <f t="shared" si="18"/>
        <v>16043.7662</v>
      </c>
      <c r="N99" s="5">
        <v>234019.5782</v>
      </c>
      <c r="P99" s="5">
        <f t="shared" si="19"/>
        <v>234019.5782</v>
      </c>
      <c r="Q99" s="5">
        <v>107.6049</v>
      </c>
      <c r="R99" s="5">
        <v>41.2168</v>
      </c>
      <c r="V99" s="5">
        <f t="shared" si="20"/>
        <v>0</v>
      </c>
      <c r="Y99" s="5">
        <f t="shared" si="21"/>
        <v>0</v>
      </c>
      <c r="AC99" s="5">
        <f t="shared" si="22"/>
        <v>16043.7662</v>
      </c>
      <c r="AD99" s="5">
        <f t="shared" si="23"/>
        <v>234019.5782</v>
      </c>
    </row>
    <row r="100" spans="1:30" ht="12.75">
      <c r="A100" s="4">
        <v>1591</v>
      </c>
      <c r="B100" s="5">
        <v>70.7619</v>
      </c>
      <c r="D100" s="5">
        <f t="shared" si="16"/>
        <v>70.7619</v>
      </c>
      <c r="E100" s="5">
        <v>1034.1611</v>
      </c>
      <c r="G100" s="5">
        <f t="shared" si="17"/>
        <v>1034.1611</v>
      </c>
      <c r="H100" s="5">
        <v>1121.4663</v>
      </c>
      <c r="I100" s="5">
        <v>429.5651</v>
      </c>
      <c r="K100" s="5">
        <v>17667.048</v>
      </c>
      <c r="M100" s="5">
        <f t="shared" si="18"/>
        <v>17667.048</v>
      </c>
      <c r="N100" s="5">
        <v>257784.7569</v>
      </c>
      <c r="P100" s="5">
        <f t="shared" si="19"/>
        <v>257784.7569</v>
      </c>
      <c r="V100" s="5">
        <f t="shared" si="20"/>
        <v>0</v>
      </c>
      <c r="Y100" s="5">
        <f t="shared" si="21"/>
        <v>0</v>
      </c>
      <c r="AC100" s="5">
        <f t="shared" si="22"/>
        <v>17667.048</v>
      </c>
      <c r="AD100" s="5">
        <f t="shared" si="23"/>
        <v>257784.7569</v>
      </c>
    </row>
    <row r="101" spans="1:30" ht="12.75">
      <c r="A101" s="4">
        <v>1592</v>
      </c>
      <c r="B101" s="5">
        <v>70.9558</v>
      </c>
      <c r="D101" s="5">
        <f t="shared" si="16"/>
        <v>70.9558</v>
      </c>
      <c r="E101" s="5">
        <v>1036.9944</v>
      </c>
      <c r="G101" s="5">
        <f t="shared" si="17"/>
        <v>1036.9944</v>
      </c>
      <c r="H101" s="5">
        <v>1124.5388</v>
      </c>
      <c r="I101" s="5">
        <v>430.7419</v>
      </c>
      <c r="K101" s="5">
        <v>10095.7145</v>
      </c>
      <c r="M101" s="5">
        <f t="shared" si="18"/>
        <v>10095.7145</v>
      </c>
      <c r="N101" s="5">
        <v>147348.9069</v>
      </c>
      <c r="P101" s="5">
        <f t="shared" si="19"/>
        <v>147348.9069</v>
      </c>
      <c r="T101" s="5">
        <v>5412.2942</v>
      </c>
      <c r="V101" s="5">
        <f t="shared" si="20"/>
        <v>5412.2942</v>
      </c>
      <c r="W101" s="5">
        <v>78944.7682</v>
      </c>
      <c r="Y101" s="5">
        <f t="shared" si="21"/>
        <v>78944.7682</v>
      </c>
      <c r="AC101" s="5">
        <f t="shared" si="22"/>
        <v>15508.0087</v>
      </c>
      <c r="AD101" s="5">
        <f t="shared" si="23"/>
        <v>226293.6751</v>
      </c>
    </row>
    <row r="102" spans="1:30" ht="12.75">
      <c r="A102" s="4">
        <v>1593</v>
      </c>
      <c r="B102" s="5">
        <v>15.8972</v>
      </c>
      <c r="D102" s="5">
        <f t="shared" si="16"/>
        <v>15.8972</v>
      </c>
      <c r="E102" s="5">
        <v>232.3321</v>
      </c>
      <c r="G102" s="5">
        <f t="shared" si="17"/>
        <v>232.3321</v>
      </c>
      <c r="H102" s="5">
        <v>251.9458</v>
      </c>
      <c r="I102" s="5">
        <v>96.505</v>
      </c>
      <c r="K102" s="5">
        <v>6455.8704</v>
      </c>
      <c r="M102" s="5">
        <f t="shared" si="18"/>
        <v>6455.8704</v>
      </c>
      <c r="N102" s="5">
        <v>94669.038</v>
      </c>
      <c r="P102" s="5">
        <f t="shared" si="19"/>
        <v>94669.038</v>
      </c>
      <c r="T102" s="5">
        <v>1553.9548</v>
      </c>
      <c r="V102" s="5">
        <f t="shared" si="20"/>
        <v>1553.9548</v>
      </c>
      <c r="W102" s="5">
        <v>36977.1907</v>
      </c>
      <c r="Y102" s="5">
        <f t="shared" si="21"/>
        <v>36977.1907</v>
      </c>
      <c r="Z102" s="5">
        <v>895.0002</v>
      </c>
      <c r="AA102" s="5">
        <v>342.8198</v>
      </c>
      <c r="AC102" s="5">
        <f t="shared" si="22"/>
        <v>8009.825199999999</v>
      </c>
      <c r="AD102" s="5">
        <f t="shared" si="23"/>
        <v>131646.2287</v>
      </c>
    </row>
    <row r="103" spans="1:30" ht="12.75">
      <c r="A103" s="4">
        <v>1594</v>
      </c>
      <c r="D103" s="5">
        <f t="shared" si="16"/>
        <v>0</v>
      </c>
      <c r="G103" s="5">
        <f t="shared" si="17"/>
        <v>0</v>
      </c>
      <c r="K103" s="5">
        <v>4553.6595</v>
      </c>
      <c r="M103" s="5">
        <f t="shared" si="18"/>
        <v>4553.6595</v>
      </c>
      <c r="N103" s="5">
        <v>66280.5166</v>
      </c>
      <c r="P103" s="5">
        <f t="shared" si="19"/>
        <v>66280.5166</v>
      </c>
      <c r="Q103" s="5">
        <v>322.8061</v>
      </c>
      <c r="R103" s="5">
        <v>123.6472</v>
      </c>
      <c r="T103" s="5">
        <v>3082.435</v>
      </c>
      <c r="V103" s="5">
        <f t="shared" si="20"/>
        <v>3082.435</v>
      </c>
      <c r="W103" s="5">
        <v>73348.1979</v>
      </c>
      <c r="Y103" s="5">
        <f t="shared" si="21"/>
        <v>73348.1979</v>
      </c>
      <c r="AC103" s="5">
        <f t="shared" si="22"/>
        <v>7636.094499999999</v>
      </c>
      <c r="AD103" s="5">
        <f t="shared" si="23"/>
        <v>139628.7145</v>
      </c>
    </row>
    <row r="104" spans="1:30" ht="12.75">
      <c r="A104" s="4">
        <v>1595</v>
      </c>
      <c r="D104" s="5">
        <f t="shared" si="16"/>
        <v>0</v>
      </c>
      <c r="G104" s="5">
        <f t="shared" si="17"/>
        <v>0</v>
      </c>
      <c r="K104" s="5">
        <v>4388.8767</v>
      </c>
      <c r="M104" s="5">
        <f t="shared" si="18"/>
        <v>4388.8767</v>
      </c>
      <c r="N104" s="5">
        <v>64026.8594</v>
      </c>
      <c r="P104" s="5">
        <f t="shared" si="19"/>
        <v>64026.8594</v>
      </c>
      <c r="Q104" s="5">
        <v>965.7722</v>
      </c>
      <c r="R104" s="5">
        <v>369.9282</v>
      </c>
      <c r="V104" s="5">
        <f t="shared" si="20"/>
        <v>0</v>
      </c>
      <c r="Y104" s="5">
        <f t="shared" si="21"/>
        <v>0</v>
      </c>
      <c r="AC104" s="5">
        <f t="shared" si="22"/>
        <v>4388.8767</v>
      </c>
      <c r="AD104" s="5">
        <f t="shared" si="23"/>
        <v>64026.8594</v>
      </c>
    </row>
    <row r="105" spans="1:30" ht="12.75">
      <c r="A105" s="4">
        <v>1596</v>
      </c>
      <c r="D105" s="5">
        <f>B105+C105</f>
        <v>0</v>
      </c>
      <c r="G105" s="5">
        <f>E105+F105</f>
        <v>0</v>
      </c>
      <c r="K105" s="5">
        <v>3712.4549</v>
      </c>
      <c r="M105" s="5">
        <f>K105+L105</f>
        <v>3712.4549</v>
      </c>
      <c r="N105" s="5">
        <v>54173.2803</v>
      </c>
      <c r="P105" s="5">
        <f>N105+O105</f>
        <v>54173.2803</v>
      </c>
      <c r="Q105" s="5">
        <v>2018.6408</v>
      </c>
      <c r="R105" s="5">
        <v>773.2177</v>
      </c>
      <c r="V105" s="5">
        <f>T105+U105</f>
        <v>0</v>
      </c>
      <c r="Y105" s="5">
        <f>W105+X105</f>
        <v>0</v>
      </c>
      <c r="AC105" s="5">
        <f t="shared" si="22"/>
        <v>3712.4549</v>
      </c>
      <c r="AD105" s="5">
        <f t="shared" si="23"/>
        <v>54173.2803</v>
      </c>
    </row>
    <row r="106" spans="1:30" ht="12.75">
      <c r="A106" s="4">
        <v>1597</v>
      </c>
      <c r="D106" s="5">
        <f>B106+C106</f>
        <v>0</v>
      </c>
      <c r="G106" s="5">
        <f>E106+F106</f>
        <v>0</v>
      </c>
      <c r="K106" s="5">
        <v>2103.2265</v>
      </c>
      <c r="M106" s="5">
        <f>K106+L106</f>
        <v>2103.2265</v>
      </c>
      <c r="N106" s="5">
        <v>30722.5234</v>
      </c>
      <c r="P106" s="5">
        <f>N106+O106</f>
        <v>30722.5234</v>
      </c>
      <c r="Q106" s="5">
        <v>6193.6559</v>
      </c>
      <c r="R106" s="5">
        <v>2372.4103</v>
      </c>
      <c r="V106" s="5">
        <f>T106+U106</f>
        <v>0</v>
      </c>
      <c r="Y106" s="5">
        <f>W106+X106</f>
        <v>0</v>
      </c>
      <c r="AC106" s="5">
        <f t="shared" si="22"/>
        <v>2103.2265</v>
      </c>
      <c r="AD106" s="5">
        <f t="shared" si="23"/>
        <v>30722.5234</v>
      </c>
    </row>
    <row r="107" spans="1:30" ht="12.75">
      <c r="A107" s="4">
        <v>1598</v>
      </c>
      <c r="D107" s="5">
        <f>B107+C107</f>
        <v>0</v>
      </c>
      <c r="G107" s="5">
        <f>E107+F107</f>
        <v>0</v>
      </c>
      <c r="K107" s="5">
        <v>1327.9118</v>
      </c>
      <c r="M107" s="5">
        <f>K107+L107</f>
        <v>1327.9118</v>
      </c>
      <c r="N107" s="5">
        <v>19007.1417</v>
      </c>
      <c r="P107" s="5">
        <f>N107+O107</f>
        <v>19007.1417</v>
      </c>
      <c r="Q107" s="5">
        <v>3029.394</v>
      </c>
      <c r="R107" s="5">
        <v>1160.3754</v>
      </c>
      <c r="V107" s="5">
        <f>T107+U107</f>
        <v>0</v>
      </c>
      <c r="Y107" s="5">
        <f>W107+X107</f>
        <v>0</v>
      </c>
      <c r="AC107" s="5">
        <f t="shared" si="22"/>
        <v>1327.9118</v>
      </c>
      <c r="AD107" s="5">
        <f t="shared" si="23"/>
        <v>19007.1417</v>
      </c>
    </row>
    <row r="108" spans="1:30" ht="12.75">
      <c r="A108" s="4">
        <v>1599</v>
      </c>
      <c r="D108" s="5">
        <f>B108+C108</f>
        <v>0</v>
      </c>
      <c r="G108" s="5">
        <f>E108+F108</f>
        <v>0</v>
      </c>
      <c r="K108" s="5">
        <v>1384.8855</v>
      </c>
      <c r="M108" s="5">
        <f>K108+L108</f>
        <v>1384.8855</v>
      </c>
      <c r="N108" s="5">
        <v>19709.295</v>
      </c>
      <c r="P108" s="5">
        <f>N108+O108</f>
        <v>19709.295</v>
      </c>
      <c r="Q108" s="5">
        <v>1525.7002</v>
      </c>
      <c r="R108" s="5">
        <v>584.4023</v>
      </c>
      <c r="V108" s="5">
        <f>T108+U108</f>
        <v>0</v>
      </c>
      <c r="Y108" s="5">
        <f>W108+X108</f>
        <v>0</v>
      </c>
      <c r="AC108" s="5">
        <f t="shared" si="22"/>
        <v>1384.8855</v>
      </c>
      <c r="AD108" s="5">
        <f t="shared" si="23"/>
        <v>19709.295</v>
      </c>
    </row>
    <row r="109" spans="1:30" ht="12.75">
      <c r="A109" s="4">
        <v>1600</v>
      </c>
      <c r="B109" s="5">
        <v>131.0839</v>
      </c>
      <c r="D109" s="5">
        <f>B109+C109</f>
        <v>131.0839</v>
      </c>
      <c r="E109" s="5">
        <v>1886.9482</v>
      </c>
      <c r="G109" s="5">
        <f>E109+F109</f>
        <v>1886.9482</v>
      </c>
      <c r="K109" s="5">
        <v>2780.2976</v>
      </c>
      <c r="M109" s="5">
        <f>K109+L109</f>
        <v>2780.2976</v>
      </c>
      <c r="N109" s="5">
        <v>40554.284</v>
      </c>
      <c r="P109" s="5">
        <f>N109+O109</f>
        <v>40554.284</v>
      </c>
      <c r="Q109" s="5">
        <v>129.58</v>
      </c>
      <c r="R109" s="5">
        <v>49.6342</v>
      </c>
      <c r="V109" s="5">
        <f>T109+U109</f>
        <v>0</v>
      </c>
      <c r="Y109" s="5">
        <f>W109+X109</f>
        <v>0</v>
      </c>
      <c r="AC109" s="5">
        <f t="shared" si="22"/>
        <v>2780.2976</v>
      </c>
      <c r="AD109" s="5">
        <f t="shared" si="23"/>
        <v>40554.284</v>
      </c>
    </row>
    <row r="110" ht="12.75">
      <c r="A110" s="4">
        <v>1601</v>
      </c>
    </row>
    <row r="111" ht="12.75">
      <c r="A111" s="4">
        <v>1602</v>
      </c>
    </row>
    <row r="112" ht="12.75">
      <c r="A112" s="4">
        <v>1603</v>
      </c>
    </row>
    <row r="113" ht="12.75">
      <c r="A113" s="4">
        <v>1604</v>
      </c>
    </row>
    <row r="114" ht="12.75">
      <c r="A114" s="4">
        <v>1605</v>
      </c>
    </row>
    <row r="115" ht="12.75">
      <c r="A115" s="4">
        <v>1606</v>
      </c>
    </row>
    <row r="116" ht="12.75">
      <c r="A116" s="4">
        <v>1607</v>
      </c>
    </row>
    <row r="117" ht="12.75">
      <c r="A117" s="4">
        <v>1608</v>
      </c>
    </row>
    <row r="118" ht="12.75">
      <c r="A118" s="4">
        <v>1609</v>
      </c>
    </row>
    <row r="119" ht="12.75">
      <c r="A119" s="4">
        <v>1610</v>
      </c>
    </row>
    <row r="120" ht="12.75">
      <c r="A120" s="4">
        <v>1611</v>
      </c>
    </row>
    <row r="121" ht="12.75">
      <c r="A121" s="4">
        <v>1612</v>
      </c>
    </row>
    <row r="122" ht="12.75">
      <c r="A122" s="4">
        <v>1613</v>
      </c>
    </row>
    <row r="123" ht="12.75">
      <c r="A123" s="4">
        <v>1614</v>
      </c>
    </row>
    <row r="124" ht="12.75">
      <c r="A124" s="4">
        <v>1615</v>
      </c>
    </row>
    <row r="125" ht="12.75">
      <c r="A125" s="4">
        <v>1616</v>
      </c>
    </row>
    <row r="126" ht="12.75">
      <c r="A126" s="4">
        <v>1617</v>
      </c>
    </row>
    <row r="127" ht="12.75">
      <c r="A127" s="4">
        <v>1618</v>
      </c>
    </row>
    <row r="128" ht="12.75">
      <c r="A128" s="4">
        <v>1619</v>
      </c>
    </row>
    <row r="129" ht="12.75">
      <c r="A129" s="4">
        <v>1620</v>
      </c>
    </row>
    <row r="130" ht="12.75">
      <c r="A130" s="4">
        <v>1621</v>
      </c>
    </row>
    <row r="131" ht="12.75">
      <c r="A131" s="4">
        <v>1622</v>
      </c>
    </row>
    <row r="132" ht="12.75">
      <c r="A132" s="4">
        <v>1623</v>
      </c>
    </row>
    <row r="133" ht="12.75">
      <c r="A133" s="4">
        <v>1624</v>
      </c>
    </row>
    <row r="134" ht="12.75">
      <c r="A134" s="4">
        <v>1625</v>
      </c>
    </row>
    <row r="135" ht="12.75">
      <c r="A135" s="4">
        <v>1626</v>
      </c>
    </row>
    <row r="136" ht="12.75">
      <c r="A136" s="4">
        <v>1627</v>
      </c>
    </row>
    <row r="137" ht="12.75">
      <c r="A137" s="4">
        <v>1628</v>
      </c>
    </row>
    <row r="138" ht="12.75">
      <c r="A138" s="4">
        <v>1629</v>
      </c>
    </row>
    <row r="139" ht="12.75">
      <c r="A139" s="4">
        <v>1630</v>
      </c>
    </row>
    <row r="140" ht="12.75">
      <c r="A140" s="4">
        <v>1631</v>
      </c>
    </row>
    <row r="141" ht="12.75">
      <c r="A141" s="4">
        <v>1632</v>
      </c>
    </row>
    <row r="142" ht="12.75">
      <c r="A142" s="4">
        <v>1633</v>
      </c>
    </row>
    <row r="143" ht="12.75">
      <c r="A143" s="4">
        <v>1634</v>
      </c>
    </row>
    <row r="144" ht="12.75">
      <c r="A144" s="4">
        <v>1635</v>
      </c>
    </row>
    <row r="145" ht="12.75">
      <c r="A145" s="4">
        <v>1636</v>
      </c>
    </row>
    <row r="146" ht="12.75">
      <c r="A146" s="4">
        <v>1637</v>
      </c>
    </row>
    <row r="147" ht="12.75">
      <c r="A147" s="4">
        <v>1638</v>
      </c>
    </row>
    <row r="148" ht="12.75">
      <c r="A148" s="4">
        <v>1639</v>
      </c>
    </row>
    <row r="149" ht="12.75">
      <c r="A149" s="4">
        <v>1640</v>
      </c>
    </row>
    <row r="150" ht="12.75">
      <c r="A150" s="4">
        <v>1641</v>
      </c>
    </row>
    <row r="151" ht="12.75">
      <c r="A151" s="4">
        <v>1642</v>
      </c>
    </row>
    <row r="152" ht="12.75">
      <c r="A152" s="4">
        <v>1643</v>
      </c>
    </row>
    <row r="153" ht="12.75">
      <c r="A153" s="4">
        <v>1644</v>
      </c>
    </row>
    <row r="154" ht="12.75">
      <c r="A154" s="4">
        <v>1645</v>
      </c>
    </row>
    <row r="155" ht="12.75">
      <c r="A155" s="4">
        <v>1646</v>
      </c>
    </row>
    <row r="156" ht="12.75">
      <c r="A156" s="4">
        <v>1647</v>
      </c>
    </row>
    <row r="157" ht="12.75">
      <c r="A157" s="4">
        <v>1648</v>
      </c>
    </row>
    <row r="158" ht="12.75">
      <c r="A158" s="4">
        <v>1649</v>
      </c>
    </row>
    <row r="159" ht="12.75">
      <c r="A159" s="4">
        <v>1650</v>
      </c>
    </row>
    <row r="160" ht="12.75">
      <c r="A160" s="4">
        <v>1651</v>
      </c>
    </row>
    <row r="161" ht="12.75">
      <c r="A161" s="4">
        <v>1652</v>
      </c>
    </row>
    <row r="162" ht="12.75">
      <c r="A162" s="4">
        <v>1653</v>
      </c>
    </row>
    <row r="163" ht="12.75">
      <c r="A163" s="4">
        <v>1654</v>
      </c>
    </row>
    <row r="164" ht="12.75">
      <c r="A164" s="4">
        <v>1655</v>
      </c>
    </row>
    <row r="165" ht="12.75">
      <c r="A165" s="4">
        <v>1656</v>
      </c>
    </row>
    <row r="166" ht="12.75">
      <c r="A166" s="4">
        <v>1657</v>
      </c>
    </row>
    <row r="167" ht="12.75">
      <c r="A167" s="4">
        <v>1658</v>
      </c>
    </row>
    <row r="168" ht="12.75">
      <c r="A168" s="4">
        <v>1659</v>
      </c>
    </row>
    <row r="169" ht="12.75">
      <c r="A169" s="4">
        <v>1660</v>
      </c>
    </row>
    <row r="170" ht="12.75">
      <c r="A170" s="4">
        <v>1661</v>
      </c>
    </row>
    <row r="171" ht="12.75">
      <c r="A171" s="4">
        <v>1662</v>
      </c>
    </row>
    <row r="172" ht="12.75">
      <c r="A172" s="4">
        <v>1663</v>
      </c>
    </row>
    <row r="173" ht="12.75">
      <c r="A173" s="4">
        <v>1664</v>
      </c>
    </row>
    <row r="174" ht="12.75">
      <c r="A174" s="4">
        <v>1665</v>
      </c>
    </row>
    <row r="175" ht="12.75">
      <c r="A175" s="4">
        <v>1666</v>
      </c>
    </row>
    <row r="176" ht="12.75">
      <c r="A176" s="4">
        <v>1667</v>
      </c>
    </row>
    <row r="177" ht="12.75">
      <c r="A177" s="4">
        <v>1668</v>
      </c>
    </row>
    <row r="178" ht="12.75">
      <c r="A178" s="4">
        <v>1669</v>
      </c>
    </row>
    <row r="179" ht="12.75">
      <c r="A179" s="4">
        <v>1670</v>
      </c>
    </row>
    <row r="180" ht="12.75">
      <c r="A180" s="4">
        <v>1671</v>
      </c>
    </row>
    <row r="181" ht="12.75">
      <c r="A181" s="4">
        <v>1672</v>
      </c>
    </row>
    <row r="182" ht="12.75">
      <c r="A182" s="4">
        <v>1673</v>
      </c>
    </row>
    <row r="183" ht="12.75">
      <c r="A183" s="4">
        <v>1674</v>
      </c>
    </row>
    <row r="184" ht="12.75">
      <c r="A184" s="4">
        <v>1675</v>
      </c>
    </row>
    <row r="185" ht="12.75">
      <c r="A185" s="4">
        <v>1676</v>
      </c>
    </row>
    <row r="186" ht="12.75">
      <c r="A186" s="4">
        <v>1677</v>
      </c>
    </row>
    <row r="187" ht="12.75">
      <c r="A187" s="4">
        <v>1678</v>
      </c>
    </row>
    <row r="188" ht="12.75">
      <c r="A188" s="4">
        <v>1679</v>
      </c>
    </row>
    <row r="189" ht="12.75">
      <c r="A189" s="4">
        <v>1680</v>
      </c>
    </row>
    <row r="190" ht="12.75">
      <c r="A190" s="4">
        <v>1681</v>
      </c>
    </row>
    <row r="191" ht="12.75">
      <c r="A191" s="4">
        <v>1682</v>
      </c>
    </row>
    <row r="192" ht="12.75">
      <c r="A192" s="4">
        <v>1683</v>
      </c>
    </row>
    <row r="193" ht="12.75">
      <c r="A193" s="4">
        <v>1684</v>
      </c>
    </row>
    <row r="194" ht="12.75">
      <c r="A194" s="4">
        <v>1685</v>
      </c>
    </row>
    <row r="195" ht="12.75">
      <c r="A195" s="4">
        <v>1686</v>
      </c>
    </row>
    <row r="196" ht="12.75">
      <c r="A196" s="4">
        <v>1687</v>
      </c>
    </row>
    <row r="197" ht="12.75">
      <c r="A197" s="4">
        <v>1688</v>
      </c>
    </row>
    <row r="198" ht="12.75">
      <c r="A198" s="4">
        <v>1689</v>
      </c>
    </row>
    <row r="199" ht="12.75">
      <c r="A199" s="4">
        <v>1690</v>
      </c>
    </row>
    <row r="200" ht="12.75">
      <c r="A200" s="4">
        <v>1691</v>
      </c>
    </row>
    <row r="201" ht="12.75">
      <c r="A201" s="4">
        <v>1692</v>
      </c>
    </row>
    <row r="202" ht="12.75">
      <c r="A202" s="4">
        <v>1693</v>
      </c>
    </row>
    <row r="203" ht="12.75">
      <c r="A203" s="4">
        <v>1694</v>
      </c>
    </row>
    <row r="204" ht="12.75">
      <c r="A204" s="4">
        <v>1695</v>
      </c>
    </row>
    <row r="205" ht="12.75">
      <c r="A205" s="4">
        <v>1696</v>
      </c>
    </row>
    <row r="206" ht="12.75">
      <c r="A206" s="4">
        <v>1697</v>
      </c>
    </row>
    <row r="207" ht="12.75">
      <c r="A207" s="4">
        <v>1698</v>
      </c>
    </row>
    <row r="208" ht="12.75">
      <c r="A208" s="4">
        <v>1699</v>
      </c>
    </row>
    <row r="209" ht="12.75">
      <c r="A209" s="4">
        <v>1700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H106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421875" style="4" customWidth="1"/>
    <col min="2" max="2" width="10.28125" style="5" customWidth="1"/>
    <col min="3" max="3" width="12.8515625" style="5" customWidth="1"/>
    <col min="4" max="4" width="8.421875" style="5" customWidth="1"/>
    <col min="5" max="5" width="11.421875" style="5" customWidth="1"/>
    <col min="6" max="6" width="8.421875" style="5" customWidth="1"/>
    <col min="7" max="7" width="10.7109375" style="5" customWidth="1"/>
    <col min="8" max="8" width="12.421875" style="5" customWidth="1"/>
  </cols>
  <sheetData>
    <row r="1" ht="12.75">
      <c r="B1" s="6" t="s">
        <v>73</v>
      </c>
    </row>
    <row r="3" spans="1:8" ht="12.75">
      <c r="A3" s="4" t="s">
        <v>97</v>
      </c>
      <c r="B3" s="6" t="s">
        <v>59</v>
      </c>
      <c r="C3" s="6" t="s">
        <v>59</v>
      </c>
      <c r="D3" s="6" t="s">
        <v>65</v>
      </c>
      <c r="E3" s="6" t="s">
        <v>65</v>
      </c>
      <c r="G3" s="6" t="s">
        <v>61</v>
      </c>
      <c r="H3" s="6" t="s">
        <v>61</v>
      </c>
    </row>
    <row r="4" spans="2:8" ht="12.75">
      <c r="B4" s="6" t="s">
        <v>77</v>
      </c>
      <c r="C4" s="6" t="s">
        <v>6</v>
      </c>
      <c r="D4" s="6" t="s">
        <v>77</v>
      </c>
      <c r="E4" s="6" t="s">
        <v>6</v>
      </c>
      <c r="G4" s="6" t="s">
        <v>77</v>
      </c>
      <c r="H4" s="6" t="s">
        <v>6</v>
      </c>
    </row>
    <row r="6" spans="1:8" ht="12.75">
      <c r="A6" s="4">
        <v>1500</v>
      </c>
      <c r="B6" s="5">
        <f>(293.9096+519.0291)-123.59</f>
        <v>689.3486999999999</v>
      </c>
      <c r="C6" s="5">
        <f>(27362.0818+48778.4501)-11602.49</f>
        <v>64538.041900000004</v>
      </c>
      <c r="G6" s="5">
        <f aca="true" t="shared" si="0" ref="G6:G37">B6+D6</f>
        <v>689.3486999999999</v>
      </c>
      <c r="H6" s="5">
        <f aca="true" t="shared" si="1" ref="H6:H37">C6+E6</f>
        <v>64538.041900000004</v>
      </c>
    </row>
    <row r="7" spans="1:8" ht="12.75">
      <c r="A7" s="4">
        <v>1501</v>
      </c>
      <c r="B7" s="5">
        <v>584.2424</v>
      </c>
      <c r="C7" s="5">
        <v>55388.8521</v>
      </c>
      <c r="G7" s="5">
        <f t="shared" si="0"/>
        <v>584.2424</v>
      </c>
      <c r="H7" s="5">
        <f t="shared" si="1"/>
        <v>55388.8521</v>
      </c>
    </row>
    <row r="8" spans="1:8" ht="12.75">
      <c r="A8" s="4">
        <v>1502</v>
      </c>
      <c r="B8" s="5">
        <v>337.4034</v>
      </c>
      <c r="C8" s="5">
        <v>32004.8077</v>
      </c>
      <c r="G8" s="5">
        <f t="shared" si="0"/>
        <v>337.4034</v>
      </c>
      <c r="H8" s="5">
        <f t="shared" si="1"/>
        <v>32004.8077</v>
      </c>
    </row>
    <row r="9" spans="1:8" ht="12.75">
      <c r="A9" s="4">
        <v>1503</v>
      </c>
      <c r="B9" s="5">
        <v>337.1149</v>
      </c>
      <c r="C9" s="5">
        <v>31979.3307</v>
      </c>
      <c r="G9" s="5">
        <f t="shared" si="0"/>
        <v>337.1149</v>
      </c>
      <c r="H9" s="5">
        <f t="shared" si="1"/>
        <v>31979.3307</v>
      </c>
    </row>
    <row r="10" spans="1:8" ht="12.75">
      <c r="A10" s="4">
        <v>1504</v>
      </c>
      <c r="B10" s="5">
        <v>323.7306</v>
      </c>
      <c r="C10" s="5">
        <v>30719.9159</v>
      </c>
      <c r="G10" s="5">
        <f t="shared" si="0"/>
        <v>323.7306</v>
      </c>
      <c r="H10" s="5">
        <f t="shared" si="1"/>
        <v>30719.9159</v>
      </c>
    </row>
    <row r="11" spans="1:8" ht="12.75">
      <c r="A11" s="4">
        <v>1505</v>
      </c>
      <c r="B11" s="5">
        <v>340.0075</v>
      </c>
      <c r="C11" s="5">
        <v>32274.0778</v>
      </c>
      <c r="G11" s="5">
        <f t="shared" si="0"/>
        <v>340.0075</v>
      </c>
      <c r="H11" s="5">
        <f t="shared" si="1"/>
        <v>32274.0778</v>
      </c>
    </row>
    <row r="12" spans="1:8" ht="12.75">
      <c r="A12" s="4">
        <v>1506</v>
      </c>
      <c r="B12" s="5">
        <v>364.0453</v>
      </c>
      <c r="C12" s="5">
        <v>34563.3655</v>
      </c>
      <c r="G12" s="5">
        <f t="shared" si="0"/>
        <v>364.0453</v>
      </c>
      <c r="H12" s="5">
        <f t="shared" si="1"/>
        <v>34563.3655</v>
      </c>
    </row>
    <row r="13" spans="1:8" ht="12.75">
      <c r="A13" s="4">
        <v>1507</v>
      </c>
      <c r="B13" s="5">
        <v>216.7436</v>
      </c>
      <c r="C13" s="5">
        <v>20578.119</v>
      </c>
      <c r="G13" s="5">
        <f t="shared" si="0"/>
        <v>216.7436</v>
      </c>
      <c r="H13" s="5">
        <f t="shared" si="1"/>
        <v>20578.119</v>
      </c>
    </row>
    <row r="14" spans="1:8" ht="12.75">
      <c r="A14" s="4">
        <v>1508</v>
      </c>
      <c r="B14" s="5">
        <v>245.1478</v>
      </c>
      <c r="C14" s="5">
        <v>23277.544</v>
      </c>
      <c r="G14" s="5">
        <f t="shared" si="0"/>
        <v>245.1478</v>
      </c>
      <c r="H14" s="5">
        <f t="shared" si="1"/>
        <v>23277.544</v>
      </c>
    </row>
    <row r="15" spans="1:8" ht="12.75">
      <c r="A15" s="4">
        <v>1509</v>
      </c>
      <c r="B15" s="5">
        <v>272.8069</v>
      </c>
      <c r="C15" s="5">
        <v>25902.5806</v>
      </c>
      <c r="G15" s="5">
        <f t="shared" si="0"/>
        <v>272.8069</v>
      </c>
      <c r="H15" s="5">
        <f t="shared" si="1"/>
        <v>25902.5806</v>
      </c>
    </row>
    <row r="16" spans="1:8" ht="12.75">
      <c r="A16" s="4">
        <v>1510</v>
      </c>
      <c r="B16" s="5">
        <v>219.4035</v>
      </c>
      <c r="C16" s="5">
        <v>20832.439</v>
      </c>
      <c r="G16" s="5">
        <f t="shared" si="0"/>
        <v>219.4035</v>
      </c>
      <c r="H16" s="5">
        <f t="shared" si="1"/>
        <v>20832.439</v>
      </c>
    </row>
    <row r="17" spans="1:8" ht="12.75">
      <c r="A17" s="4">
        <v>1511</v>
      </c>
      <c r="B17" s="5">
        <v>201.6835</v>
      </c>
      <c r="C17" s="5">
        <v>19152.3256</v>
      </c>
      <c r="G17" s="5">
        <f t="shared" si="0"/>
        <v>201.6835</v>
      </c>
      <c r="H17" s="5">
        <f t="shared" si="1"/>
        <v>19152.3256</v>
      </c>
    </row>
    <row r="18" spans="1:8" ht="12.75">
      <c r="A18" s="4">
        <v>1512</v>
      </c>
      <c r="B18" s="5">
        <v>186.0932</v>
      </c>
      <c r="C18" s="5">
        <v>17670.6307</v>
      </c>
      <c r="G18" s="5">
        <f t="shared" si="0"/>
        <v>186.0932</v>
      </c>
      <c r="H18" s="5">
        <f t="shared" si="1"/>
        <v>17670.6307</v>
      </c>
    </row>
    <row r="19" spans="1:8" ht="12.75">
      <c r="A19" s="4">
        <v>1513</v>
      </c>
      <c r="B19" s="5">
        <v>274.7448</v>
      </c>
      <c r="C19" s="5">
        <v>26068.4984</v>
      </c>
      <c r="G19" s="5">
        <f t="shared" si="0"/>
        <v>274.7448</v>
      </c>
      <c r="H19" s="5">
        <f t="shared" si="1"/>
        <v>26068.4984</v>
      </c>
    </row>
    <row r="20" spans="1:8" ht="12.75">
      <c r="A20" s="4">
        <v>1514</v>
      </c>
      <c r="B20" s="5">
        <v>215.582</v>
      </c>
      <c r="C20" s="5">
        <v>20449.5409</v>
      </c>
      <c r="G20" s="5">
        <f t="shared" si="0"/>
        <v>215.582</v>
      </c>
      <c r="H20" s="5">
        <f t="shared" si="1"/>
        <v>20449.5409</v>
      </c>
    </row>
    <row r="21" spans="1:8" ht="12.75">
      <c r="A21" s="4">
        <v>1515</v>
      </c>
      <c r="B21" s="5">
        <v>166.0161</v>
      </c>
      <c r="C21" s="5">
        <v>15757.6209</v>
      </c>
      <c r="G21" s="5">
        <f t="shared" si="0"/>
        <v>166.0161</v>
      </c>
      <c r="H21" s="5">
        <f t="shared" si="1"/>
        <v>15757.6209</v>
      </c>
    </row>
    <row r="22" spans="1:8" ht="12.75">
      <c r="A22" s="4">
        <v>1516</v>
      </c>
      <c r="B22" s="5">
        <v>158.931</v>
      </c>
      <c r="C22" s="5">
        <v>15089.8298</v>
      </c>
      <c r="G22" s="5">
        <f t="shared" si="0"/>
        <v>158.931</v>
      </c>
      <c r="H22" s="5">
        <f t="shared" si="1"/>
        <v>15089.8298</v>
      </c>
    </row>
    <row r="23" spans="1:8" ht="12.75">
      <c r="A23" s="4">
        <v>1517</v>
      </c>
      <c r="B23" s="5">
        <v>145.2948</v>
      </c>
      <c r="C23" s="5">
        <v>13799.7116</v>
      </c>
      <c r="G23" s="5">
        <f t="shared" si="0"/>
        <v>145.2948</v>
      </c>
      <c r="H23" s="5">
        <f t="shared" si="1"/>
        <v>13799.7116</v>
      </c>
    </row>
    <row r="24" spans="1:8" ht="12.75">
      <c r="A24" s="4">
        <v>1518</v>
      </c>
      <c r="B24" s="5">
        <v>135.3177</v>
      </c>
      <c r="C24" s="5">
        <v>12852.1557</v>
      </c>
      <c r="G24" s="5">
        <f t="shared" si="0"/>
        <v>135.3177</v>
      </c>
      <c r="H24" s="5">
        <f t="shared" si="1"/>
        <v>12852.1557</v>
      </c>
    </row>
    <row r="25" spans="1:8" ht="12.75">
      <c r="A25" s="4">
        <v>1519</v>
      </c>
      <c r="B25" s="5">
        <v>131.0149</v>
      </c>
      <c r="C25" s="5">
        <v>12443.7591</v>
      </c>
      <c r="G25" s="5">
        <f t="shared" si="0"/>
        <v>131.0149</v>
      </c>
      <c r="H25" s="5">
        <f t="shared" si="1"/>
        <v>12443.7591</v>
      </c>
    </row>
    <row r="26" spans="1:8" ht="12.75">
      <c r="A26" s="4">
        <v>1520</v>
      </c>
      <c r="B26" s="5">
        <v>108.4025</v>
      </c>
      <c r="C26" s="5">
        <v>10296.552</v>
      </c>
      <c r="G26" s="5">
        <f t="shared" si="0"/>
        <v>108.4025</v>
      </c>
      <c r="H26" s="5">
        <f t="shared" si="1"/>
        <v>10296.552</v>
      </c>
    </row>
    <row r="27" spans="1:8" ht="12.75">
      <c r="A27" s="4">
        <v>1521</v>
      </c>
      <c r="B27" s="5">
        <v>1542.0199</v>
      </c>
      <c r="C27" s="5">
        <v>148310.8726</v>
      </c>
      <c r="G27" s="5">
        <f t="shared" si="0"/>
        <v>1542.0199</v>
      </c>
      <c r="H27" s="5">
        <f t="shared" si="1"/>
        <v>148310.8726</v>
      </c>
    </row>
    <row r="28" spans="1:8" ht="12.75">
      <c r="A28" s="4">
        <v>1522</v>
      </c>
      <c r="B28" s="5">
        <v>1066.5124</v>
      </c>
      <c r="C28" s="5">
        <v>102571.4196</v>
      </c>
      <c r="G28" s="5">
        <f t="shared" si="0"/>
        <v>1066.5124</v>
      </c>
      <c r="H28" s="5">
        <f t="shared" si="1"/>
        <v>102571.4196</v>
      </c>
    </row>
    <row r="29" spans="1:8" ht="12.75">
      <c r="A29" s="4">
        <v>1523</v>
      </c>
      <c r="B29" s="5">
        <v>854.2763</v>
      </c>
      <c r="C29" s="5">
        <v>83662.7576</v>
      </c>
      <c r="G29" s="5">
        <f t="shared" si="0"/>
        <v>854.2763</v>
      </c>
      <c r="H29" s="5">
        <f t="shared" si="1"/>
        <v>83662.7576</v>
      </c>
    </row>
    <row r="30" spans="1:8" ht="12.75">
      <c r="A30" s="4">
        <v>1524</v>
      </c>
      <c r="B30" s="5">
        <v>552.7511</v>
      </c>
      <c r="C30" s="5">
        <v>56992.2587</v>
      </c>
      <c r="G30" s="5">
        <f t="shared" si="0"/>
        <v>552.7511</v>
      </c>
      <c r="H30" s="5">
        <f t="shared" si="1"/>
        <v>56992.2587</v>
      </c>
    </row>
    <row r="31" spans="1:8" ht="12.75">
      <c r="A31" s="4">
        <v>1525</v>
      </c>
      <c r="B31" s="5">
        <v>406.4252</v>
      </c>
      <c r="C31" s="5">
        <v>42793.935</v>
      </c>
      <c r="G31" s="5">
        <f t="shared" si="0"/>
        <v>406.4252</v>
      </c>
      <c r="H31" s="5">
        <f t="shared" si="1"/>
        <v>42793.935</v>
      </c>
    </row>
    <row r="32" spans="1:8" ht="12.75">
      <c r="A32" s="4">
        <v>1526</v>
      </c>
      <c r="B32" s="5">
        <v>341.0777</v>
      </c>
      <c r="C32" s="5">
        <v>36053.1803</v>
      </c>
      <c r="G32" s="5">
        <f t="shared" si="0"/>
        <v>341.0777</v>
      </c>
      <c r="H32" s="5">
        <f t="shared" si="1"/>
        <v>36053.1803</v>
      </c>
    </row>
    <row r="33" spans="1:8" ht="12.75">
      <c r="A33" s="4">
        <v>1527</v>
      </c>
      <c r="B33" s="5">
        <v>220.0827</v>
      </c>
      <c r="C33" s="5">
        <v>23572.2183</v>
      </c>
      <c r="G33" s="5">
        <f t="shared" si="0"/>
        <v>220.0827</v>
      </c>
      <c r="H33" s="5">
        <f t="shared" si="1"/>
        <v>23572.2183</v>
      </c>
    </row>
    <row r="34" spans="1:8" ht="12.75">
      <c r="A34" s="4">
        <v>1528</v>
      </c>
      <c r="B34" s="5">
        <v>180.6896</v>
      </c>
      <c r="C34" s="5">
        <v>18153.4409</v>
      </c>
      <c r="G34" s="5">
        <f t="shared" si="0"/>
        <v>180.6896</v>
      </c>
      <c r="H34" s="5">
        <f t="shared" si="1"/>
        <v>18153.4409</v>
      </c>
    </row>
    <row r="35" spans="1:8" ht="12.75">
      <c r="A35" s="4">
        <v>1529</v>
      </c>
      <c r="B35" s="5">
        <v>131.514</v>
      </c>
      <c r="C35" s="5">
        <v>12840.794</v>
      </c>
      <c r="G35" s="5">
        <f t="shared" si="0"/>
        <v>131.514</v>
      </c>
      <c r="H35" s="5">
        <f t="shared" si="1"/>
        <v>12840.794</v>
      </c>
    </row>
    <row r="36" spans="1:8" ht="12.75">
      <c r="A36" s="4">
        <v>1530</v>
      </c>
      <c r="B36" s="5">
        <v>101.5396</v>
      </c>
      <c r="C36" s="5">
        <v>9916.7514</v>
      </c>
      <c r="G36" s="5">
        <f t="shared" si="0"/>
        <v>101.5396</v>
      </c>
      <c r="H36" s="5">
        <f t="shared" si="1"/>
        <v>9916.7514</v>
      </c>
    </row>
    <row r="37" spans="1:8" ht="12.75">
      <c r="A37" s="4">
        <v>1531</v>
      </c>
      <c r="B37" s="5">
        <v>111.1127</v>
      </c>
      <c r="C37" s="5">
        <v>11147.524</v>
      </c>
      <c r="D37" s="5">
        <v>163.9781</v>
      </c>
      <c r="E37" s="5">
        <v>16311.215</v>
      </c>
      <c r="G37" s="5">
        <f t="shared" si="0"/>
        <v>275.0908</v>
      </c>
      <c r="H37" s="5">
        <f t="shared" si="1"/>
        <v>27458.739</v>
      </c>
    </row>
    <row r="38" spans="1:8" ht="12.75">
      <c r="A38" s="4">
        <v>1532</v>
      </c>
      <c r="B38" s="5">
        <v>118.5487</v>
      </c>
      <c r="C38" s="5">
        <v>12314.486</v>
      </c>
      <c r="D38" s="5">
        <v>20.0789</v>
      </c>
      <c r="E38" s="5">
        <v>1997.2916</v>
      </c>
      <c r="G38" s="5">
        <f aca="true" t="shared" si="2" ref="G38:G69">B38+D38</f>
        <v>138.6276</v>
      </c>
      <c r="H38" s="5">
        <f aca="true" t="shared" si="3" ref="H38:H69">C38+E38</f>
        <v>14311.777600000001</v>
      </c>
    </row>
    <row r="39" spans="1:8" ht="12.75">
      <c r="A39" s="4">
        <v>1533</v>
      </c>
      <c r="B39" s="5">
        <v>60.5535</v>
      </c>
      <c r="C39" s="5">
        <v>5897.0337</v>
      </c>
      <c r="G39" s="5">
        <f t="shared" si="2"/>
        <v>60.5535</v>
      </c>
      <c r="H39" s="5">
        <f t="shared" si="3"/>
        <v>5897.0337</v>
      </c>
    </row>
    <row r="40" spans="1:8" ht="12.75">
      <c r="A40" s="4">
        <v>1534</v>
      </c>
      <c r="B40" s="5">
        <v>61.8389</v>
      </c>
      <c r="C40" s="5">
        <v>5979.4495</v>
      </c>
      <c r="G40" s="5">
        <f t="shared" si="2"/>
        <v>61.8389</v>
      </c>
      <c r="H40" s="5">
        <f t="shared" si="3"/>
        <v>5979.4495</v>
      </c>
    </row>
    <row r="41" spans="1:8" ht="12.75">
      <c r="A41" s="4">
        <v>1535</v>
      </c>
      <c r="B41" s="5">
        <v>61.8389</v>
      </c>
      <c r="C41" s="5">
        <v>5979.4495</v>
      </c>
      <c r="G41" s="5">
        <f t="shared" si="2"/>
        <v>61.8389</v>
      </c>
      <c r="H41" s="5">
        <f t="shared" si="3"/>
        <v>5979.4495</v>
      </c>
    </row>
    <row r="42" spans="1:8" ht="12.75">
      <c r="A42" s="4">
        <v>1536</v>
      </c>
      <c r="B42" s="5">
        <v>50.2264</v>
      </c>
      <c r="C42" s="5">
        <v>4865.9158</v>
      </c>
      <c r="G42" s="5">
        <f t="shared" si="2"/>
        <v>50.2264</v>
      </c>
      <c r="H42" s="5">
        <f t="shared" si="3"/>
        <v>4865.9158</v>
      </c>
    </row>
    <row r="43" spans="1:8" ht="12.75">
      <c r="A43" s="4">
        <v>1537</v>
      </c>
      <c r="B43" s="5">
        <v>24.4507</v>
      </c>
      <c r="C43" s="5">
        <v>2361.2838</v>
      </c>
      <c r="G43" s="5">
        <f t="shared" si="2"/>
        <v>24.4507</v>
      </c>
      <c r="H43" s="5">
        <f t="shared" si="3"/>
        <v>2361.2838</v>
      </c>
    </row>
    <row r="44" spans="1:8" ht="12.75">
      <c r="A44" s="4">
        <v>1538</v>
      </c>
      <c r="B44" s="5">
        <v>14.8415</v>
      </c>
      <c r="C44" s="5">
        <v>1426.7713</v>
      </c>
      <c r="G44" s="5">
        <f t="shared" si="2"/>
        <v>14.8415</v>
      </c>
      <c r="H44" s="5">
        <f t="shared" si="3"/>
        <v>1426.7713</v>
      </c>
    </row>
    <row r="45" spans="1:8" ht="12.75">
      <c r="A45" s="4">
        <v>1539</v>
      </c>
      <c r="B45" s="5">
        <v>220.2742</v>
      </c>
      <c r="C45" s="5">
        <v>21404.8631</v>
      </c>
      <c r="G45" s="5">
        <f t="shared" si="2"/>
        <v>220.2742</v>
      </c>
      <c r="H45" s="5">
        <f t="shared" si="3"/>
        <v>21404.8631</v>
      </c>
    </row>
    <row r="46" spans="1:8" ht="12.75">
      <c r="A46" s="4">
        <v>1540</v>
      </c>
      <c r="B46" s="5">
        <v>240.8766</v>
      </c>
      <c r="C46" s="5">
        <v>23408.8633</v>
      </c>
      <c r="G46" s="5">
        <f t="shared" si="2"/>
        <v>240.8766</v>
      </c>
      <c r="H46" s="5">
        <f t="shared" si="3"/>
        <v>23408.8633</v>
      </c>
    </row>
    <row r="47" spans="1:8" ht="12.75">
      <c r="A47" s="4">
        <v>1541</v>
      </c>
      <c r="B47" s="5">
        <v>149.7088</v>
      </c>
      <c r="C47" s="5">
        <v>14545.0459</v>
      </c>
      <c r="G47" s="5">
        <f t="shared" si="2"/>
        <v>149.7088</v>
      </c>
      <c r="H47" s="5">
        <f t="shared" si="3"/>
        <v>14545.0459</v>
      </c>
    </row>
    <row r="48" spans="1:8" ht="12.75">
      <c r="A48" s="4">
        <v>1542</v>
      </c>
      <c r="B48" s="5">
        <v>326.1943</v>
      </c>
      <c r="C48" s="5">
        <v>30995.6208</v>
      </c>
      <c r="G48" s="5">
        <f t="shared" si="2"/>
        <v>326.1943</v>
      </c>
      <c r="H48" s="5">
        <f t="shared" si="3"/>
        <v>30995.6208</v>
      </c>
    </row>
    <row r="49" spans="1:8" ht="12.75">
      <c r="A49" s="4">
        <v>1543</v>
      </c>
      <c r="B49" s="5">
        <v>581.6048</v>
      </c>
      <c r="C49" s="5">
        <v>55094.8731</v>
      </c>
      <c r="G49" s="5">
        <f t="shared" si="2"/>
        <v>581.6048</v>
      </c>
      <c r="H49" s="5">
        <f t="shared" si="3"/>
        <v>55094.8731</v>
      </c>
    </row>
    <row r="50" spans="1:8" ht="12.75">
      <c r="A50" s="4">
        <v>1544</v>
      </c>
      <c r="B50" s="5">
        <v>583.1982</v>
      </c>
      <c r="C50" s="5">
        <v>55245.818</v>
      </c>
      <c r="G50" s="5">
        <f t="shared" si="2"/>
        <v>583.1982</v>
      </c>
      <c r="H50" s="5">
        <f t="shared" si="3"/>
        <v>55245.818</v>
      </c>
    </row>
    <row r="51" spans="1:8" ht="12.75">
      <c r="A51" s="4">
        <v>1545</v>
      </c>
      <c r="B51" s="5">
        <v>863.2077</v>
      </c>
      <c r="C51" s="5">
        <v>70101.1029</v>
      </c>
      <c r="G51" s="5">
        <f t="shared" si="2"/>
        <v>863.2077</v>
      </c>
      <c r="H51" s="5">
        <f t="shared" si="3"/>
        <v>70101.1029</v>
      </c>
    </row>
    <row r="52" spans="1:8" ht="12.75">
      <c r="A52" s="4">
        <v>1546</v>
      </c>
      <c r="B52" s="5">
        <v>1891.3906</v>
      </c>
      <c r="C52" s="5">
        <v>135488.0167</v>
      </c>
      <c r="G52" s="5">
        <f t="shared" si="2"/>
        <v>1891.3906</v>
      </c>
      <c r="H52" s="5">
        <f t="shared" si="3"/>
        <v>135488.0167</v>
      </c>
    </row>
    <row r="53" spans="1:8" ht="12.75">
      <c r="A53" s="4">
        <v>1547</v>
      </c>
      <c r="B53" s="5">
        <v>253.7816</v>
      </c>
      <c r="C53" s="5">
        <v>24044.957</v>
      </c>
      <c r="G53" s="5">
        <f t="shared" si="2"/>
        <v>253.7816</v>
      </c>
      <c r="H53" s="5">
        <f t="shared" si="3"/>
        <v>24044.957</v>
      </c>
    </row>
    <row r="54" spans="1:8" ht="12.75">
      <c r="A54" s="4">
        <v>1548</v>
      </c>
      <c r="B54" s="5">
        <v>225.9314</v>
      </c>
      <c r="C54" s="5">
        <v>21411.3325</v>
      </c>
      <c r="G54" s="5">
        <f t="shared" si="2"/>
        <v>225.9314</v>
      </c>
      <c r="H54" s="5">
        <f t="shared" si="3"/>
        <v>21411.3325</v>
      </c>
    </row>
    <row r="55" spans="1:8" ht="12.75">
      <c r="A55" s="4">
        <v>1549</v>
      </c>
      <c r="B55" s="5">
        <v>560.94</v>
      </c>
      <c r="C55" s="5">
        <v>53279.93</v>
      </c>
      <c r="G55" s="5">
        <f t="shared" si="2"/>
        <v>560.94</v>
      </c>
      <c r="H55" s="5">
        <f t="shared" si="3"/>
        <v>53279.93</v>
      </c>
    </row>
    <row r="56" spans="1:8" ht="12.75">
      <c r="A56" s="4">
        <v>1550</v>
      </c>
      <c r="B56" s="5">
        <v>560.94</v>
      </c>
      <c r="C56" s="5">
        <v>53279.93</v>
      </c>
      <c r="G56" s="5">
        <f t="shared" si="2"/>
        <v>560.94</v>
      </c>
      <c r="H56" s="5">
        <f t="shared" si="3"/>
        <v>53279.93</v>
      </c>
    </row>
    <row r="57" spans="1:8" ht="12.75">
      <c r="A57" s="4">
        <v>1551</v>
      </c>
      <c r="B57" s="5">
        <v>560.94</v>
      </c>
      <c r="C57" s="5">
        <v>53279.93</v>
      </c>
      <c r="G57" s="5">
        <f t="shared" si="2"/>
        <v>560.94</v>
      </c>
      <c r="H57" s="5">
        <f t="shared" si="3"/>
        <v>53279.93</v>
      </c>
    </row>
    <row r="58" spans="1:8" ht="12.75">
      <c r="A58" s="4">
        <v>1552</v>
      </c>
      <c r="B58" s="5">
        <v>1050.8503</v>
      </c>
      <c r="C58" s="5">
        <v>99574.2229</v>
      </c>
      <c r="G58" s="5">
        <f t="shared" si="2"/>
        <v>1050.8503</v>
      </c>
      <c r="H58" s="5">
        <f t="shared" si="3"/>
        <v>99574.2229</v>
      </c>
    </row>
    <row r="59" spans="1:8" ht="12.75">
      <c r="A59" s="4">
        <v>1553</v>
      </c>
      <c r="B59" s="5">
        <v>765.8074</v>
      </c>
      <c r="C59" s="5">
        <v>72524.532</v>
      </c>
      <c r="G59" s="5">
        <f t="shared" si="2"/>
        <v>765.8074</v>
      </c>
      <c r="H59" s="5">
        <f t="shared" si="3"/>
        <v>72524.532</v>
      </c>
    </row>
    <row r="60" spans="1:8" ht="12.75">
      <c r="A60" s="4">
        <v>1554</v>
      </c>
      <c r="B60" s="5">
        <v>593.3859</v>
      </c>
      <c r="C60" s="5">
        <v>56185.1176</v>
      </c>
      <c r="G60" s="5">
        <f t="shared" si="2"/>
        <v>593.3859</v>
      </c>
      <c r="H60" s="5">
        <f t="shared" si="3"/>
        <v>56185.1176</v>
      </c>
    </row>
    <row r="61" spans="1:8" ht="12.75">
      <c r="A61" s="4">
        <v>1555</v>
      </c>
      <c r="B61" s="5">
        <v>666.878</v>
      </c>
      <c r="C61" s="5">
        <v>63159.2632</v>
      </c>
      <c r="G61" s="5">
        <f t="shared" si="2"/>
        <v>666.878</v>
      </c>
      <c r="H61" s="5">
        <f t="shared" si="3"/>
        <v>63159.2632</v>
      </c>
    </row>
    <row r="62" spans="1:8" ht="12.75">
      <c r="A62" s="4">
        <v>1556</v>
      </c>
      <c r="B62" s="5">
        <v>744.4611</v>
      </c>
      <c r="C62" s="5">
        <v>70521.9939</v>
      </c>
      <c r="G62" s="5">
        <f t="shared" si="2"/>
        <v>744.4611</v>
      </c>
      <c r="H62" s="5">
        <f t="shared" si="3"/>
        <v>70521.9939</v>
      </c>
    </row>
    <row r="63" spans="1:8" ht="12.75">
      <c r="A63" s="4">
        <v>1557</v>
      </c>
      <c r="B63" s="5">
        <v>742.427</v>
      </c>
      <c r="C63" s="5">
        <v>70329.3108</v>
      </c>
      <c r="G63" s="5">
        <f t="shared" si="2"/>
        <v>742.427</v>
      </c>
      <c r="H63" s="5">
        <f t="shared" si="3"/>
        <v>70329.3108</v>
      </c>
    </row>
    <row r="64" spans="1:8" ht="12.75">
      <c r="A64" s="4">
        <v>1558</v>
      </c>
      <c r="B64" s="5">
        <v>628.1892</v>
      </c>
      <c r="C64" s="5">
        <v>63334.1822</v>
      </c>
      <c r="G64" s="5">
        <f t="shared" si="2"/>
        <v>628.1892</v>
      </c>
      <c r="H64" s="5">
        <f t="shared" si="3"/>
        <v>63334.1822</v>
      </c>
    </row>
    <row r="65" spans="1:8" ht="12.75">
      <c r="A65" s="4">
        <v>1559</v>
      </c>
      <c r="B65" s="5">
        <v>501.295</v>
      </c>
      <c r="C65" s="5">
        <v>55422.7695</v>
      </c>
      <c r="G65" s="5">
        <f t="shared" si="2"/>
        <v>501.295</v>
      </c>
      <c r="H65" s="5">
        <f t="shared" si="3"/>
        <v>55422.7695</v>
      </c>
    </row>
    <row r="66" spans="1:8" ht="12.75">
      <c r="A66" s="4">
        <v>1560</v>
      </c>
      <c r="B66" s="5">
        <v>460.4349</v>
      </c>
      <c r="C66" s="5">
        <v>50653.9176</v>
      </c>
      <c r="G66" s="5">
        <f t="shared" si="2"/>
        <v>460.4349</v>
      </c>
      <c r="H66" s="5">
        <f t="shared" si="3"/>
        <v>50653.9176</v>
      </c>
    </row>
    <row r="67" spans="1:8" ht="12.75">
      <c r="A67" s="4">
        <v>1561</v>
      </c>
      <c r="B67" s="5">
        <v>383.3378</v>
      </c>
      <c r="C67" s="5">
        <v>42239.896</v>
      </c>
      <c r="G67" s="5">
        <f t="shared" si="2"/>
        <v>383.3378</v>
      </c>
      <c r="H67" s="5">
        <f t="shared" si="3"/>
        <v>42239.896</v>
      </c>
    </row>
    <row r="68" spans="1:8" ht="12.75">
      <c r="A68" s="4">
        <v>1562</v>
      </c>
      <c r="B68" s="5">
        <v>382.539</v>
      </c>
      <c r="C68" s="5">
        <v>41748.8409</v>
      </c>
      <c r="G68" s="5">
        <f t="shared" si="2"/>
        <v>382.539</v>
      </c>
      <c r="H68" s="5">
        <f t="shared" si="3"/>
        <v>41748.8409</v>
      </c>
    </row>
    <row r="69" spans="1:8" ht="12.75">
      <c r="A69" s="4">
        <v>1563</v>
      </c>
      <c r="B69" s="5">
        <v>338.411</v>
      </c>
      <c r="C69" s="5">
        <v>37514.4384</v>
      </c>
      <c r="G69" s="5">
        <f t="shared" si="2"/>
        <v>338.411</v>
      </c>
      <c r="H69" s="5">
        <f t="shared" si="3"/>
        <v>37514.4384</v>
      </c>
    </row>
    <row r="70" spans="1:8" ht="12.75">
      <c r="A70" s="4">
        <v>1564</v>
      </c>
      <c r="B70" s="5">
        <v>339.3381</v>
      </c>
      <c r="C70" s="5">
        <v>37617.2177</v>
      </c>
      <c r="G70" s="5">
        <f aca="true" t="shared" si="4" ref="G70:G106">B70+D70</f>
        <v>339.3381</v>
      </c>
      <c r="H70" s="5">
        <f aca="true" t="shared" si="5" ref="H70:H106">C70+E70</f>
        <v>37617.2177</v>
      </c>
    </row>
    <row r="71" spans="1:8" ht="12.75">
      <c r="A71" s="4">
        <v>1565</v>
      </c>
      <c r="B71" s="5">
        <v>92.2539</v>
      </c>
      <c r="C71" s="5">
        <v>10198.2437</v>
      </c>
      <c r="G71" s="5">
        <f t="shared" si="4"/>
        <v>92.2539</v>
      </c>
      <c r="H71" s="5">
        <f t="shared" si="5"/>
        <v>10198.2437</v>
      </c>
    </row>
    <row r="72" spans="1:8" ht="12.75">
      <c r="A72" s="4">
        <v>1566</v>
      </c>
      <c r="B72" s="5">
        <v>13.4117</v>
      </c>
      <c r="C72" s="5">
        <v>1447.4488</v>
      </c>
      <c r="G72" s="5">
        <f t="shared" si="4"/>
        <v>13.4117</v>
      </c>
      <c r="H72" s="5">
        <f t="shared" si="5"/>
        <v>1447.4488</v>
      </c>
    </row>
    <row r="73" spans="1:8" ht="12.75">
      <c r="A73" s="4">
        <v>1567</v>
      </c>
      <c r="B73" s="5">
        <v>103.5124</v>
      </c>
      <c r="C73" s="5">
        <v>11521.9612</v>
      </c>
      <c r="G73" s="5">
        <f t="shared" si="4"/>
        <v>103.5124</v>
      </c>
      <c r="H73" s="5">
        <f t="shared" si="5"/>
        <v>11521.9612</v>
      </c>
    </row>
    <row r="74" spans="1:8" ht="12.75">
      <c r="A74" s="4">
        <v>1568</v>
      </c>
      <c r="B74" s="5">
        <v>171.2969</v>
      </c>
      <c r="C74" s="5">
        <v>19100.8065</v>
      </c>
      <c r="G74" s="5">
        <f t="shared" si="4"/>
        <v>171.2969</v>
      </c>
      <c r="H74" s="5">
        <f t="shared" si="5"/>
        <v>19100.8065</v>
      </c>
    </row>
    <row r="75" spans="1:8" ht="12.75">
      <c r="A75" s="4">
        <v>1569</v>
      </c>
      <c r="B75" s="5">
        <v>114.8354</v>
      </c>
      <c r="C75" s="5">
        <v>12505.8161</v>
      </c>
      <c r="G75" s="5">
        <f t="shared" si="4"/>
        <v>114.8354</v>
      </c>
      <c r="H75" s="5">
        <f t="shared" si="5"/>
        <v>12505.8161</v>
      </c>
    </row>
    <row r="76" spans="1:8" ht="12.75">
      <c r="A76" s="4">
        <v>1570</v>
      </c>
      <c r="B76" s="5">
        <v>99.031</v>
      </c>
      <c r="C76" s="5">
        <v>10493.9822</v>
      </c>
      <c r="G76" s="5">
        <f t="shared" si="4"/>
        <v>99.031</v>
      </c>
      <c r="H76" s="5">
        <f t="shared" si="5"/>
        <v>10493.9822</v>
      </c>
    </row>
    <row r="77" spans="1:8" ht="12.75">
      <c r="A77" s="4">
        <v>1571</v>
      </c>
      <c r="B77" s="5">
        <v>99.031</v>
      </c>
      <c r="C77" s="5">
        <v>10493.9822</v>
      </c>
      <c r="G77" s="5">
        <f t="shared" si="4"/>
        <v>99.031</v>
      </c>
      <c r="H77" s="5">
        <f t="shared" si="5"/>
        <v>10493.9822</v>
      </c>
    </row>
    <row r="78" spans="1:8" ht="12.75">
      <c r="A78" s="4">
        <v>1572</v>
      </c>
      <c r="B78" s="5">
        <v>94.1503</v>
      </c>
      <c r="C78" s="5">
        <v>10275.6935</v>
      </c>
      <c r="G78" s="5">
        <f t="shared" si="4"/>
        <v>94.1503</v>
      </c>
      <c r="H78" s="5">
        <f t="shared" si="5"/>
        <v>10275.6935</v>
      </c>
    </row>
    <row r="79" spans="1:8" ht="12.75">
      <c r="A79" s="4">
        <v>1573</v>
      </c>
      <c r="B79" s="5">
        <v>101.3976</v>
      </c>
      <c r="C79" s="5">
        <v>11501.4186</v>
      </c>
      <c r="G79" s="5">
        <f t="shared" si="4"/>
        <v>101.3976</v>
      </c>
      <c r="H79" s="5">
        <f t="shared" si="5"/>
        <v>11501.4186</v>
      </c>
    </row>
    <row r="80" spans="1:8" ht="12.75">
      <c r="A80" s="4">
        <v>1574</v>
      </c>
      <c r="B80" s="5">
        <v>50.187</v>
      </c>
      <c r="C80" s="5">
        <v>5680.5154</v>
      </c>
      <c r="G80" s="5">
        <f t="shared" si="4"/>
        <v>50.187</v>
      </c>
      <c r="H80" s="5">
        <f t="shared" si="5"/>
        <v>5680.5154</v>
      </c>
    </row>
    <row r="81" spans="1:8" ht="12.75">
      <c r="A81" s="4">
        <v>1575</v>
      </c>
      <c r="B81" s="5">
        <v>4.1702</v>
      </c>
      <c r="C81" s="5">
        <v>492.9205</v>
      </c>
      <c r="G81" s="5">
        <f t="shared" si="4"/>
        <v>4.1702</v>
      </c>
      <c r="H81" s="5">
        <f t="shared" si="5"/>
        <v>492.9205</v>
      </c>
    </row>
    <row r="82" spans="1:8" ht="12.75">
      <c r="A82" s="4">
        <v>1576</v>
      </c>
      <c r="B82" s="5">
        <v>1.6152</v>
      </c>
      <c r="C82" s="5">
        <v>193.6433</v>
      </c>
      <c r="D82" s="5">
        <v>18.1077</v>
      </c>
      <c r="E82" s="5">
        <v>2132.8877</v>
      </c>
      <c r="G82" s="5">
        <f t="shared" si="4"/>
        <v>19.722900000000003</v>
      </c>
      <c r="H82" s="5">
        <f t="shared" si="5"/>
        <v>2326.5310000000004</v>
      </c>
    </row>
    <row r="83" spans="1:8" ht="12.75">
      <c r="A83" s="4">
        <v>1577</v>
      </c>
      <c r="B83" s="5">
        <v>7.4462</v>
      </c>
      <c r="C83" s="5">
        <v>985.3951</v>
      </c>
      <c r="D83" s="5">
        <v>13.6466</v>
      </c>
      <c r="E83" s="5">
        <v>1765.1907</v>
      </c>
      <c r="G83" s="5">
        <f t="shared" si="4"/>
        <v>21.0928</v>
      </c>
      <c r="H83" s="5">
        <f t="shared" si="5"/>
        <v>2750.5858</v>
      </c>
    </row>
    <row r="84" spans="1:8" ht="12.75">
      <c r="A84" s="4">
        <v>1578</v>
      </c>
      <c r="B84" s="5">
        <v>8.1841</v>
      </c>
      <c r="C84" s="5">
        <v>1089.3737</v>
      </c>
      <c r="G84" s="5">
        <f t="shared" si="4"/>
        <v>8.1841</v>
      </c>
      <c r="H84" s="5">
        <f t="shared" si="5"/>
        <v>1089.3737</v>
      </c>
    </row>
    <row r="85" spans="1:8" ht="12.75">
      <c r="A85" s="4">
        <v>1579</v>
      </c>
      <c r="D85" s="5">
        <v>1.0768</v>
      </c>
      <c r="E85" s="5">
        <v>152.7342</v>
      </c>
      <c r="G85" s="5">
        <f t="shared" si="4"/>
        <v>1.0768</v>
      </c>
      <c r="H85" s="5">
        <f t="shared" si="5"/>
        <v>152.7342</v>
      </c>
    </row>
    <row r="86" spans="1:8" ht="12.75">
      <c r="A86" s="4">
        <v>1580</v>
      </c>
      <c r="B86" s="5">
        <v>105.1175</v>
      </c>
      <c r="C86" s="5">
        <v>15177.8838</v>
      </c>
      <c r="D86" s="5">
        <v>1.6798</v>
      </c>
      <c r="E86" s="5">
        <v>238.2653</v>
      </c>
      <c r="G86" s="5">
        <f t="shared" si="4"/>
        <v>106.7973</v>
      </c>
      <c r="H86" s="5">
        <f t="shared" si="5"/>
        <v>15416.149099999999</v>
      </c>
    </row>
    <row r="87" spans="1:8" ht="12.75">
      <c r="A87" s="4">
        <v>1581</v>
      </c>
      <c r="B87" s="5">
        <v>12.2769</v>
      </c>
      <c r="C87" s="5">
        <v>1788.2524</v>
      </c>
      <c r="G87" s="5">
        <f t="shared" si="4"/>
        <v>12.2769</v>
      </c>
      <c r="H87" s="5">
        <f t="shared" si="5"/>
        <v>1788.2524</v>
      </c>
    </row>
    <row r="88" spans="1:8" ht="12.75">
      <c r="A88" s="4">
        <v>1582</v>
      </c>
      <c r="G88" s="5">
        <f t="shared" si="4"/>
        <v>0</v>
      </c>
      <c r="H88" s="5">
        <f t="shared" si="5"/>
        <v>0</v>
      </c>
    </row>
    <row r="89" spans="1:8" ht="12.75">
      <c r="A89" s="4">
        <v>1583</v>
      </c>
      <c r="G89" s="5">
        <f t="shared" si="4"/>
        <v>0</v>
      </c>
      <c r="H89" s="5">
        <f t="shared" si="5"/>
        <v>0</v>
      </c>
    </row>
    <row r="90" spans="1:8" ht="12.75">
      <c r="A90" s="4">
        <v>1584</v>
      </c>
      <c r="B90" s="5">
        <v>165.8201</v>
      </c>
      <c r="C90" s="5">
        <v>27806.9511</v>
      </c>
      <c r="D90" s="5">
        <v>0.4088</v>
      </c>
      <c r="E90" s="5">
        <v>68.5525</v>
      </c>
      <c r="G90" s="5">
        <f t="shared" si="4"/>
        <v>166.2289</v>
      </c>
      <c r="H90" s="5">
        <f t="shared" si="5"/>
        <v>27875.5036</v>
      </c>
    </row>
    <row r="91" spans="1:8" ht="12.75">
      <c r="A91" s="4">
        <v>1585</v>
      </c>
      <c r="B91" s="5">
        <v>287.3932</v>
      </c>
      <c r="C91" s="5">
        <v>48120.0506</v>
      </c>
      <c r="D91" s="5">
        <v>2.8161</v>
      </c>
      <c r="E91" s="5">
        <v>472.2502</v>
      </c>
      <c r="G91" s="5">
        <f t="shared" si="4"/>
        <v>290.2093</v>
      </c>
      <c r="H91" s="5">
        <f t="shared" si="5"/>
        <v>48592.300800000005</v>
      </c>
    </row>
    <row r="92" spans="1:8" ht="12.75">
      <c r="A92" s="4">
        <v>1586</v>
      </c>
      <c r="B92" s="5">
        <v>137.0898</v>
      </c>
      <c r="C92" s="5">
        <v>21645.4034</v>
      </c>
      <c r="G92" s="5">
        <f t="shared" si="4"/>
        <v>137.0898</v>
      </c>
      <c r="H92" s="5">
        <f t="shared" si="5"/>
        <v>21645.4034</v>
      </c>
    </row>
    <row r="93" spans="1:8" ht="12.75">
      <c r="A93" s="4">
        <v>1587</v>
      </c>
      <c r="B93" s="5">
        <v>48.5994</v>
      </c>
      <c r="C93" s="5">
        <v>7672.9046</v>
      </c>
      <c r="G93" s="5">
        <f t="shared" si="4"/>
        <v>48.5994</v>
      </c>
      <c r="H93" s="5">
        <f t="shared" si="5"/>
        <v>7672.9046</v>
      </c>
    </row>
    <row r="94" spans="1:8" ht="12.75">
      <c r="A94" s="4">
        <v>1588</v>
      </c>
      <c r="B94" s="5">
        <v>12.3201</v>
      </c>
      <c r="C94" s="5">
        <v>1945.1411</v>
      </c>
      <c r="G94" s="5">
        <f t="shared" si="4"/>
        <v>12.3201</v>
      </c>
      <c r="H94" s="5">
        <f t="shared" si="5"/>
        <v>1945.1411</v>
      </c>
    </row>
    <row r="95" spans="1:8" ht="12.75">
      <c r="A95" s="4">
        <v>1589</v>
      </c>
      <c r="B95" s="5">
        <v>5.569</v>
      </c>
      <c r="C95" s="5">
        <v>898.7508</v>
      </c>
      <c r="G95" s="5">
        <f t="shared" si="4"/>
        <v>5.569</v>
      </c>
      <c r="H95" s="5">
        <f t="shared" si="5"/>
        <v>898.7508</v>
      </c>
    </row>
    <row r="96" spans="1:8" ht="12.75">
      <c r="A96" s="4">
        <v>1590</v>
      </c>
      <c r="B96" s="5">
        <v>4.6811</v>
      </c>
      <c r="C96" s="5">
        <v>789.8068</v>
      </c>
      <c r="G96" s="5">
        <f t="shared" si="4"/>
        <v>4.6811</v>
      </c>
      <c r="H96" s="5">
        <f t="shared" si="5"/>
        <v>789.8068</v>
      </c>
    </row>
    <row r="97" spans="1:8" ht="12.75">
      <c r="A97" s="4">
        <v>1591</v>
      </c>
      <c r="B97" s="5">
        <v>10.3405</v>
      </c>
      <c r="C97" s="5">
        <v>1744.7159</v>
      </c>
      <c r="G97" s="5">
        <f t="shared" si="4"/>
        <v>10.3405</v>
      </c>
      <c r="H97" s="5">
        <f t="shared" si="5"/>
        <v>1744.7159</v>
      </c>
    </row>
    <row r="98" spans="1:8" ht="12.75">
      <c r="A98" s="4">
        <v>1592</v>
      </c>
      <c r="B98" s="5">
        <v>13.4502</v>
      </c>
      <c r="C98" s="5">
        <v>2269.388</v>
      </c>
      <c r="G98" s="5">
        <f t="shared" si="4"/>
        <v>13.4502</v>
      </c>
      <c r="H98" s="5">
        <f t="shared" si="5"/>
        <v>2269.388</v>
      </c>
    </row>
    <row r="99" spans="1:8" ht="12.75">
      <c r="A99" s="4">
        <v>1593</v>
      </c>
      <c r="B99" s="5">
        <v>4.6106</v>
      </c>
      <c r="C99" s="5">
        <v>777.9174</v>
      </c>
      <c r="G99" s="5">
        <f t="shared" si="4"/>
        <v>4.6106</v>
      </c>
      <c r="H99" s="5">
        <f t="shared" si="5"/>
        <v>777.9174</v>
      </c>
    </row>
    <row r="100" spans="1:8" ht="12.75">
      <c r="A100" s="4">
        <v>1594</v>
      </c>
      <c r="B100" s="5">
        <v>2.2287</v>
      </c>
      <c r="C100" s="5">
        <v>372.9818</v>
      </c>
      <c r="G100" s="5">
        <f t="shared" si="4"/>
        <v>2.2287</v>
      </c>
      <c r="H100" s="5">
        <f t="shared" si="5"/>
        <v>372.9818</v>
      </c>
    </row>
    <row r="101" spans="1:8" ht="12.75">
      <c r="A101" s="4">
        <v>1595</v>
      </c>
      <c r="B101" s="5">
        <v>6.6677</v>
      </c>
      <c r="C101" s="5">
        <v>1115.8881</v>
      </c>
      <c r="G101" s="5">
        <f t="shared" si="4"/>
        <v>6.6677</v>
      </c>
      <c r="H101" s="5">
        <f t="shared" si="5"/>
        <v>1115.8881</v>
      </c>
    </row>
    <row r="102" spans="1:8" ht="12.75">
      <c r="A102" s="4">
        <v>1596</v>
      </c>
      <c r="B102" s="5">
        <v>5.12</v>
      </c>
      <c r="C102" s="5">
        <v>857.6613</v>
      </c>
      <c r="G102" s="5">
        <f t="shared" si="4"/>
        <v>5.12</v>
      </c>
      <c r="H102" s="5">
        <f t="shared" si="5"/>
        <v>857.6613</v>
      </c>
    </row>
    <row r="103" spans="1:8" ht="12.75">
      <c r="A103" s="4">
        <v>1597</v>
      </c>
      <c r="B103" s="5">
        <v>1.6527</v>
      </c>
      <c r="C103" s="5">
        <v>278.2232</v>
      </c>
      <c r="G103" s="5">
        <f t="shared" si="4"/>
        <v>1.6527</v>
      </c>
      <c r="H103" s="5">
        <f t="shared" si="5"/>
        <v>278.2232</v>
      </c>
    </row>
    <row r="104" spans="1:8" ht="12.75">
      <c r="A104" s="4">
        <v>1598</v>
      </c>
      <c r="B104" s="5">
        <v>0.1693</v>
      </c>
      <c r="C104" s="5">
        <v>28.3313</v>
      </c>
      <c r="G104" s="5">
        <f t="shared" si="4"/>
        <v>0.1693</v>
      </c>
      <c r="H104" s="5">
        <f t="shared" si="5"/>
        <v>28.3313</v>
      </c>
    </row>
    <row r="105" spans="1:8" ht="12.75">
      <c r="A105" s="4">
        <v>1599</v>
      </c>
      <c r="B105" s="5">
        <v>0</v>
      </c>
      <c r="G105" s="5">
        <f t="shared" si="4"/>
        <v>0</v>
      </c>
      <c r="H105" s="5">
        <f t="shared" si="5"/>
        <v>0</v>
      </c>
    </row>
    <row r="106" spans="1:8" ht="12.75">
      <c r="A106" s="4">
        <v>1600</v>
      </c>
      <c r="B106" s="5">
        <v>1943.4632</v>
      </c>
      <c r="C106" s="5">
        <v>351052.7764</v>
      </c>
      <c r="G106" s="5">
        <f t="shared" si="4"/>
        <v>1943.4632</v>
      </c>
      <c r="H106" s="5">
        <f t="shared" si="5"/>
        <v>351052.7764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2008-02-19T18:55:35Z</dcterms:modified>
  <cp:category/>
  <cp:version/>
  <cp:contentType/>
  <cp:contentStatus/>
</cp:coreProperties>
</file>