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Metric" sheetId="1" r:id="rId1"/>
    <sheet name="Imperial" sheetId="2" r:id="rId2"/>
  </sheets>
  <definedNames>
    <definedName name="_xlnm.Print_Titles" localSheetId="1">'Imperial'!$A:$A,'Imperial'!$1:$4</definedName>
    <definedName name="_xlnm.Print_Titles" localSheetId="0">'Metric'!$A:$A,'Metric'!$1:$4</definedName>
  </definedNames>
  <calcPr fullCalcOnLoad="1"/>
</workbook>
</file>

<file path=xl/sharedStrings.xml><?xml version="1.0" encoding="utf-8"?>
<sst xmlns="http://schemas.openxmlformats.org/spreadsheetml/2006/main" count="248" uniqueCount="134">
  <si>
    <t>acre</t>
  </si>
  <si>
    <t>acres</t>
  </si>
  <si>
    <t>apples</t>
  </si>
  <si>
    <t>are</t>
  </si>
  <si>
    <t>Avoirdupois Weight</t>
  </si>
  <si>
    <t>barley, buckwheat</t>
  </si>
  <si>
    <t>barrel</t>
  </si>
  <si>
    <t>board foot</t>
  </si>
  <si>
    <t>bushel</t>
  </si>
  <si>
    <t>bushels</t>
  </si>
  <si>
    <t>bushels Imperial</t>
  </si>
  <si>
    <t>Capacity</t>
  </si>
  <si>
    <t>Capacity Measure</t>
  </si>
  <si>
    <t>centigram</t>
  </si>
  <si>
    <t>centilitre</t>
  </si>
  <si>
    <t>centimetre</t>
  </si>
  <si>
    <t>Centimetres</t>
  </si>
  <si>
    <t>cm</t>
  </si>
  <si>
    <t>cm2</t>
  </si>
  <si>
    <t>cm3</t>
  </si>
  <si>
    <t>cubic feet</t>
  </si>
  <si>
    <t>cubic foot</t>
  </si>
  <si>
    <t>cubic inch</t>
  </si>
  <si>
    <t>cubic inches</t>
  </si>
  <si>
    <t>Cubic Measure</t>
  </si>
  <si>
    <t>cubic yard</t>
  </si>
  <si>
    <t>cubic yards</t>
  </si>
  <si>
    <t>decagram</t>
  </si>
  <si>
    <t>decalitre</t>
  </si>
  <si>
    <t>decametre</t>
  </si>
  <si>
    <t>decigram</t>
  </si>
  <si>
    <t>decilitre</t>
  </si>
  <si>
    <t>decimetre</t>
  </si>
  <si>
    <t>dm3 = litres</t>
  </si>
  <si>
    <t>dram</t>
  </si>
  <si>
    <t>drams</t>
  </si>
  <si>
    <t>dwt</t>
  </si>
  <si>
    <t>feet</t>
  </si>
  <si>
    <t>fluid ounce</t>
  </si>
  <si>
    <t>foot</t>
  </si>
  <si>
    <t>gallon</t>
  </si>
  <si>
    <t>gallons</t>
  </si>
  <si>
    <t>gallons Imperial</t>
  </si>
  <si>
    <t>gill</t>
  </si>
  <si>
    <t>grain</t>
  </si>
  <si>
    <t>grain (5760 to pound)</t>
  </si>
  <si>
    <t>grains</t>
  </si>
  <si>
    <t>Grains</t>
  </si>
  <si>
    <t>gram</t>
  </si>
  <si>
    <t>grams</t>
  </si>
  <si>
    <t>Grams</t>
  </si>
  <si>
    <t>hectare</t>
  </si>
  <si>
    <t>hectares</t>
  </si>
  <si>
    <t>hectogram</t>
  </si>
  <si>
    <t>hectolitre</t>
  </si>
  <si>
    <t>hectometre</t>
  </si>
  <si>
    <t>hundredweight</t>
  </si>
  <si>
    <t>Imperial</t>
  </si>
  <si>
    <t>Imperial Equivalents of Metric Measures</t>
  </si>
  <si>
    <t>inch</t>
  </si>
  <si>
    <t>inches</t>
  </si>
  <si>
    <t>kg</t>
  </si>
  <si>
    <t>kg/bushels</t>
  </si>
  <si>
    <t>kilogram</t>
  </si>
  <si>
    <t>Kilograms</t>
  </si>
  <si>
    <t>kilometre</t>
  </si>
  <si>
    <t>Kilometres</t>
  </si>
  <si>
    <t>km2</t>
  </si>
  <si>
    <t>Linear</t>
  </si>
  <si>
    <t>litre</t>
  </si>
  <si>
    <t>litres</t>
  </si>
  <si>
    <t>long ton</t>
  </si>
  <si>
    <t>m</t>
  </si>
  <si>
    <t>m2</t>
  </si>
  <si>
    <t>m3</t>
  </si>
  <si>
    <t>Measure</t>
  </si>
  <si>
    <t>metre</t>
  </si>
  <si>
    <t>Metres</t>
  </si>
  <si>
    <t>Metric Equivalents of Imperial and US Weights and Measures</t>
  </si>
  <si>
    <t>mg</t>
  </si>
  <si>
    <t>mile</t>
  </si>
  <si>
    <t>milligram</t>
  </si>
  <si>
    <t>millilitre</t>
  </si>
  <si>
    <t>millilitres</t>
  </si>
  <si>
    <t>millimetre</t>
  </si>
  <si>
    <t>ml</t>
  </si>
  <si>
    <t>mm</t>
  </si>
  <si>
    <t>nautical mile</t>
  </si>
  <si>
    <t>number</t>
  </si>
  <si>
    <t>oats</t>
  </si>
  <si>
    <t>ounce</t>
  </si>
  <si>
    <t>ounces</t>
  </si>
  <si>
    <t>pears, plums, peaches</t>
  </si>
  <si>
    <t>peck</t>
  </si>
  <si>
    <t>pecks</t>
  </si>
  <si>
    <t>pennyweight (dwt)</t>
  </si>
  <si>
    <t>pint</t>
  </si>
  <si>
    <t>pint Imperial</t>
  </si>
  <si>
    <t>pound</t>
  </si>
  <si>
    <t>pounds</t>
  </si>
  <si>
    <t>pounds/bushel</t>
  </si>
  <si>
    <t>quart</t>
  </si>
  <si>
    <t>quarter</t>
  </si>
  <si>
    <t>rapeseed, mustardseed</t>
  </si>
  <si>
    <t>rye, flaxseed, corn</t>
  </si>
  <si>
    <t>sq. centimetre</t>
  </si>
  <si>
    <t>sq. metre</t>
  </si>
  <si>
    <t>square feet</t>
  </si>
  <si>
    <t>square foot</t>
  </si>
  <si>
    <t>square inch</t>
  </si>
  <si>
    <t>square inches</t>
  </si>
  <si>
    <t>Square Measure</t>
  </si>
  <si>
    <t>square mile</t>
  </si>
  <si>
    <t>square miles</t>
  </si>
  <si>
    <t>square yard</t>
  </si>
  <si>
    <t>square yards</t>
  </si>
  <si>
    <t>stone</t>
  </si>
  <si>
    <t>Subdivisions</t>
  </si>
  <si>
    <t>sunflower seeds</t>
  </si>
  <si>
    <t>System</t>
  </si>
  <si>
    <t>ton</t>
  </si>
  <si>
    <t>tonne</t>
  </si>
  <si>
    <t>tonne (metric ton)</t>
  </si>
  <si>
    <t>Troy ounces</t>
  </si>
  <si>
    <t>Troy Weight</t>
  </si>
  <si>
    <t>unit</t>
  </si>
  <si>
    <t>units</t>
  </si>
  <si>
    <t>US</t>
  </si>
  <si>
    <t>US dry</t>
  </si>
  <si>
    <t>US liquid</t>
  </si>
  <si>
    <t>Weight</t>
  </si>
  <si>
    <t>wheat, potatoes, peas</t>
  </si>
  <si>
    <t>yard</t>
  </si>
  <si>
    <t>yards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</si>
</sst>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00"/>
    <numFmt numFmtId="167" formatCode="0.000000"/>
    <numFmt numFmtId="168" formatCode="#,##0.000000"/>
    <numFmt numFmtId="169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0080FF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84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1" max="1" width="21.8515625" style="0" customWidth="1"/>
    <col min="2" max="2" width="12.00390625" style="0" customWidth="1"/>
    <col min="4" max="4" width="13.421875" style="0" customWidth="1"/>
    <col min="5" max="5" width="14.421875" style="10" customWidth="1"/>
    <col min="6" max="6" width="19.421875" style="8" customWidth="1"/>
    <col min="7" max="7" width="18.00390625" style="2" customWidth="1"/>
    <col min="8" max="8" width="15.140625" style="6" customWidth="1"/>
    <col min="9" max="9" width="11.7109375" style="6" customWidth="1"/>
  </cols>
  <sheetData>
    <row r="1" ht="12.75">
      <c r="C1" s="1" t="s">
        <v>78</v>
      </c>
    </row>
    <row r="3" spans="1:8" ht="12.75">
      <c r="A3" s="1" t="s">
        <v>75</v>
      </c>
      <c r="B3" s="1" t="s">
        <v>119</v>
      </c>
      <c r="C3" s="1" t="s">
        <v>117</v>
      </c>
      <c r="D3" s="1"/>
      <c r="E3" s="11" t="s">
        <v>16</v>
      </c>
      <c r="F3" s="9" t="s">
        <v>77</v>
      </c>
      <c r="G3" s="3" t="s">
        <v>77</v>
      </c>
      <c r="H3" s="7" t="s">
        <v>66</v>
      </c>
    </row>
    <row r="5" ht="12.75">
      <c r="A5" s="1" t="s">
        <v>68</v>
      </c>
    </row>
    <row r="7" spans="1:7" ht="12.75">
      <c r="A7" t="s">
        <v>59</v>
      </c>
      <c r="C7">
        <v>1</v>
      </c>
      <c r="D7" t="s">
        <v>59</v>
      </c>
      <c r="E7" s="10">
        <f>100*F7</f>
        <v>2.54</v>
      </c>
      <c r="F7" s="8">
        <v>0.0254</v>
      </c>
      <c r="G7" s="2">
        <f>C7*F7</f>
        <v>0.0254</v>
      </c>
    </row>
    <row r="8" spans="1:7" ht="12.75">
      <c r="A8" t="s">
        <v>39</v>
      </c>
      <c r="C8">
        <v>12</v>
      </c>
      <c r="D8" t="s">
        <v>60</v>
      </c>
      <c r="E8" s="10">
        <f>100*F8</f>
        <v>34.08</v>
      </c>
      <c r="F8" s="8">
        <v>0.3408</v>
      </c>
      <c r="G8" s="2">
        <f>C8*F7</f>
        <v>0.30479999999999996</v>
      </c>
    </row>
    <row r="9" spans="1:7" ht="12.75">
      <c r="A9" t="s">
        <v>132</v>
      </c>
      <c r="C9">
        <v>36</v>
      </c>
      <c r="D9" t="s">
        <v>60</v>
      </c>
      <c r="E9" s="10">
        <f>100*F9</f>
        <v>91.44</v>
      </c>
      <c r="F9" s="8">
        <v>0.9144</v>
      </c>
      <c r="G9" s="2">
        <f>C9*F7</f>
        <v>0.9144</v>
      </c>
    </row>
    <row r="10" spans="1:8" ht="12.75">
      <c r="A10" t="s">
        <v>80</v>
      </c>
      <c r="C10">
        <v>5280</v>
      </c>
      <c r="D10" t="s">
        <v>37</v>
      </c>
      <c r="E10" s="10">
        <f>100*F10</f>
        <v>160934.4</v>
      </c>
      <c r="F10" s="8">
        <f>C10*12*F7</f>
        <v>1609.3439999999998</v>
      </c>
      <c r="G10" s="2">
        <f>C10*12*F7</f>
        <v>1609.3439999999998</v>
      </c>
      <c r="H10" s="6">
        <v>1.609344</v>
      </c>
    </row>
    <row r="11" spans="1:8" ht="12.75">
      <c r="A11" t="s">
        <v>87</v>
      </c>
      <c r="C11">
        <f>F11/F10*C10</f>
        <v>6076.115485564305</v>
      </c>
      <c r="D11" t="s">
        <v>37</v>
      </c>
      <c r="E11" s="10">
        <f>100*F11</f>
        <v>185200</v>
      </c>
      <c r="F11" s="8">
        <v>1852</v>
      </c>
      <c r="G11" s="2">
        <v>1852</v>
      </c>
      <c r="H11" s="6">
        <v>1.852</v>
      </c>
    </row>
    <row r="13" spans="1:8" ht="12.75">
      <c r="A13" s="1" t="s">
        <v>111</v>
      </c>
      <c r="E13" s="12" t="s">
        <v>18</v>
      </c>
      <c r="F13" s="13" t="s">
        <v>73</v>
      </c>
      <c r="G13" s="4" t="s">
        <v>52</v>
      </c>
      <c r="H13" s="5" t="s">
        <v>67</v>
      </c>
    </row>
    <row r="15" spans="1:6" ht="12.75">
      <c r="A15" t="s">
        <v>109</v>
      </c>
      <c r="C15">
        <v>1</v>
      </c>
      <c r="D15" t="s">
        <v>109</v>
      </c>
      <c r="E15" s="10">
        <v>6.45</v>
      </c>
      <c r="F15" s="8">
        <f>E15/100</f>
        <v>0.0645</v>
      </c>
    </row>
    <row r="16" spans="1:6" ht="12.75">
      <c r="A16" t="s">
        <v>108</v>
      </c>
      <c r="C16">
        <v>144</v>
      </c>
      <c r="D16" t="s">
        <v>110</v>
      </c>
      <c r="E16" s="10">
        <v>92.9</v>
      </c>
      <c r="F16" s="8">
        <f>E16/100</f>
        <v>0.929</v>
      </c>
    </row>
    <row r="17" spans="1:6" ht="12.75">
      <c r="A17" t="s">
        <v>114</v>
      </c>
      <c r="C17">
        <v>9</v>
      </c>
      <c r="D17" t="s">
        <v>107</v>
      </c>
      <c r="E17" s="10">
        <v>83.6</v>
      </c>
      <c r="F17" s="8">
        <f>E17/100</f>
        <v>0.836</v>
      </c>
    </row>
    <row r="18" spans="1:8" ht="12.75">
      <c r="A18" t="s">
        <v>0</v>
      </c>
      <c r="C18">
        <v>3840</v>
      </c>
      <c r="D18" t="s">
        <v>115</v>
      </c>
      <c r="E18" s="10">
        <f>F18*100</f>
        <v>404685.6</v>
      </c>
      <c r="F18" s="8">
        <f>G18*10000</f>
        <v>4046.8559999999998</v>
      </c>
      <c r="G18">
        <v>0.4046856</v>
      </c>
      <c r="H18" s="6">
        <f>G18/100</f>
        <v>0.004046856</v>
      </c>
    </row>
    <row r="19" spans="1:12" ht="12.75">
      <c r="A19" t="s">
        <v>112</v>
      </c>
      <c r="C19">
        <v>640</v>
      </c>
      <c r="D19" t="s">
        <v>1</v>
      </c>
      <c r="E19" s="10">
        <f>F19*100</f>
        <v>259000000</v>
      </c>
      <c r="F19" s="8">
        <f>G19*10000</f>
        <v>2590000</v>
      </c>
      <c r="G19" s="2">
        <v>259</v>
      </c>
      <c r="H19" s="6">
        <v>2.589988</v>
      </c>
      <c r="J19" s="1"/>
      <c r="L19" s="1"/>
    </row>
    <row r="20" spans="10:12" ht="12.75">
      <c r="J20" s="1"/>
      <c r="L20" s="1"/>
    </row>
    <row r="21" spans="1:7" ht="12.75">
      <c r="A21" s="1" t="s">
        <v>24</v>
      </c>
      <c r="E21" s="12" t="s">
        <v>19</v>
      </c>
      <c r="F21" s="13" t="s">
        <v>33</v>
      </c>
      <c r="G21" s="13" t="s">
        <v>74</v>
      </c>
    </row>
    <row r="22" ht="12.75">
      <c r="G22" s="8"/>
    </row>
    <row r="23" spans="1:7" ht="12.75">
      <c r="A23" t="s">
        <v>22</v>
      </c>
      <c r="C23">
        <v>1</v>
      </c>
      <c r="D23" t="s">
        <v>22</v>
      </c>
      <c r="E23" s="10">
        <f>E24/(12*12*12)</f>
        <v>16.38706597222222</v>
      </c>
      <c r="F23" s="8">
        <f>E23/1000</f>
        <v>0.016387065972222222</v>
      </c>
      <c r="G23" s="8">
        <f>E23/(1000*1000)</f>
        <v>1.638706597222222E-05</v>
      </c>
    </row>
    <row r="24" spans="1:7" ht="12.75">
      <c r="A24" t="s">
        <v>21</v>
      </c>
      <c r="C24">
        <v>1728</v>
      </c>
      <c r="D24" t="s">
        <v>23</v>
      </c>
      <c r="E24" s="10">
        <f>F24*1000</f>
        <v>28316.85</v>
      </c>
      <c r="F24" s="8">
        <v>28.31685</v>
      </c>
      <c r="G24" s="8">
        <f>E24/(1000*1000)</f>
        <v>0.028316849999999998</v>
      </c>
    </row>
    <row r="25" spans="1:7" ht="12.75">
      <c r="A25" t="s">
        <v>25</v>
      </c>
      <c r="C25">
        <v>27</v>
      </c>
      <c r="D25" t="s">
        <v>20</v>
      </c>
      <c r="E25" s="10">
        <f>27*E24</f>
        <v>764554.95</v>
      </c>
      <c r="F25" s="8">
        <f>27*F24</f>
        <v>764.55495</v>
      </c>
      <c r="G25" s="8">
        <f>E25/(1000*1000)</f>
        <v>0.76455495</v>
      </c>
    </row>
    <row r="26" spans="1:7" ht="12.75">
      <c r="A26" t="s">
        <v>7</v>
      </c>
      <c r="E26" s="10">
        <f>F26*1000</f>
        <v>2359.737</v>
      </c>
      <c r="F26" s="8">
        <v>2.359737</v>
      </c>
      <c r="G26" s="8">
        <f>E26/(1000*1000)</f>
        <v>0.002359737</v>
      </c>
    </row>
    <row r="28" spans="1:7" ht="12.75">
      <c r="A28" s="1" t="s">
        <v>11</v>
      </c>
      <c r="E28" s="12" t="s">
        <v>83</v>
      </c>
      <c r="F28" s="13" t="s">
        <v>33</v>
      </c>
      <c r="G28" s="13" t="s">
        <v>74</v>
      </c>
    </row>
    <row r="30" spans="1:7" ht="12.75">
      <c r="A30" t="s">
        <v>38</v>
      </c>
      <c r="B30" t="s">
        <v>57</v>
      </c>
      <c r="C30">
        <v>1</v>
      </c>
      <c r="D30" t="s">
        <v>90</v>
      </c>
      <c r="E30" s="10">
        <v>28.41</v>
      </c>
      <c r="F30" s="8">
        <f>E30/1000</f>
        <v>0.02841</v>
      </c>
      <c r="G30" s="2">
        <f>F30/1000</f>
        <v>2.841E-05</v>
      </c>
    </row>
    <row r="31" spans="1:7" ht="12.75">
      <c r="A31" t="s">
        <v>43</v>
      </c>
      <c r="B31" t="s">
        <v>57</v>
      </c>
      <c r="C31">
        <v>5</v>
      </c>
      <c r="D31" t="s">
        <v>91</v>
      </c>
      <c r="E31" s="10">
        <v>142.07</v>
      </c>
      <c r="F31" s="8">
        <f>E31/1000</f>
        <v>0.14207</v>
      </c>
      <c r="G31" s="2">
        <f>F31/1000</f>
        <v>0.00014207</v>
      </c>
    </row>
    <row r="32" spans="1:7" ht="12.75">
      <c r="A32" t="s">
        <v>96</v>
      </c>
      <c r="B32" t="s">
        <v>57</v>
      </c>
      <c r="C32">
        <v>20</v>
      </c>
      <c r="D32" t="s">
        <v>91</v>
      </c>
      <c r="E32" s="10">
        <f aca="true" t="shared" si="0" ref="E32:E37">F32*1000</f>
        <v>568.261</v>
      </c>
      <c r="F32" s="8">
        <v>0.568261</v>
      </c>
      <c r="G32" s="2">
        <f aca="true" t="shared" si="1" ref="G32:G38">F32/1000</f>
        <v>0.000568261</v>
      </c>
    </row>
    <row r="33" spans="1:7" ht="12.75">
      <c r="A33" t="s">
        <v>101</v>
      </c>
      <c r="B33" t="s">
        <v>57</v>
      </c>
      <c r="C33">
        <v>40</v>
      </c>
      <c r="D33" t="s">
        <v>91</v>
      </c>
      <c r="E33" s="10">
        <f t="shared" si="0"/>
        <v>1136.522</v>
      </c>
      <c r="F33" s="8">
        <v>1.136522</v>
      </c>
      <c r="G33" s="2">
        <f t="shared" si="1"/>
        <v>0.001136522</v>
      </c>
    </row>
    <row r="34" spans="1:7" ht="12.75">
      <c r="A34" t="s">
        <v>40</v>
      </c>
      <c r="B34" t="s">
        <v>57</v>
      </c>
      <c r="C34">
        <v>160</v>
      </c>
      <c r="D34" t="s">
        <v>91</v>
      </c>
      <c r="E34" s="10">
        <f t="shared" si="0"/>
        <v>4546.09</v>
      </c>
      <c r="F34" s="8">
        <v>4.54609</v>
      </c>
      <c r="G34" s="2">
        <f t="shared" si="1"/>
        <v>0.00454609</v>
      </c>
    </row>
    <row r="35" spans="1:7" ht="12.75">
      <c r="A35" t="s">
        <v>93</v>
      </c>
      <c r="B35" t="s">
        <v>57</v>
      </c>
      <c r="C35">
        <v>320</v>
      </c>
      <c r="D35" t="s">
        <v>91</v>
      </c>
      <c r="E35" s="10">
        <f t="shared" si="0"/>
        <v>9092.18</v>
      </c>
      <c r="F35" s="8">
        <f>2*F34</f>
        <v>9.09218</v>
      </c>
      <c r="G35" s="2">
        <f t="shared" si="1"/>
        <v>0.00909218</v>
      </c>
    </row>
    <row r="36" spans="1:7" ht="12.75">
      <c r="A36" t="s">
        <v>8</v>
      </c>
      <c r="B36" t="s">
        <v>57</v>
      </c>
      <c r="C36">
        <f>4*C35</f>
        <v>1280</v>
      </c>
      <c r="D36" t="s">
        <v>91</v>
      </c>
      <c r="E36" s="10">
        <f t="shared" si="0"/>
        <v>36368.72</v>
      </c>
      <c r="F36" s="8">
        <v>36.36872</v>
      </c>
      <c r="G36" s="2">
        <f t="shared" si="1"/>
        <v>0.03636872</v>
      </c>
    </row>
    <row r="37" spans="1:7" ht="12.75">
      <c r="A37" t="s">
        <v>8</v>
      </c>
      <c r="B37" t="s">
        <v>57</v>
      </c>
      <c r="C37">
        <v>4</v>
      </c>
      <c r="D37" t="s">
        <v>94</v>
      </c>
      <c r="E37" s="10">
        <f t="shared" si="0"/>
        <v>36368.72</v>
      </c>
      <c r="F37" s="8">
        <v>36.36872</v>
      </c>
      <c r="G37" s="2">
        <f t="shared" si="1"/>
        <v>0.03636872</v>
      </c>
    </row>
    <row r="38" spans="1:7" ht="12.75">
      <c r="A38" t="s">
        <v>102</v>
      </c>
      <c r="B38" t="s">
        <v>57</v>
      </c>
      <c r="C38">
        <v>8</v>
      </c>
      <c r="D38" t="s">
        <v>9</v>
      </c>
      <c r="E38" s="10">
        <f>8*E37</f>
        <v>290949.76</v>
      </c>
      <c r="F38" s="8">
        <f>8*F37</f>
        <v>290.94976</v>
      </c>
      <c r="G38" s="2">
        <f t="shared" si="1"/>
        <v>0.29094976</v>
      </c>
    </row>
    <row r="39" spans="1:7" ht="12.75">
      <c r="A39" t="s">
        <v>6</v>
      </c>
      <c r="B39" t="s">
        <v>57</v>
      </c>
      <c r="C39">
        <v>34.97223</v>
      </c>
      <c r="D39" t="s">
        <v>41</v>
      </c>
      <c r="E39" s="10">
        <f>F39*1000</f>
        <v>158987.30000000002</v>
      </c>
      <c r="F39" s="8">
        <f>G39*1000</f>
        <v>158.9873</v>
      </c>
      <c r="G39" s="2">
        <v>0.1589873</v>
      </c>
    </row>
    <row r="41" spans="1:7" ht="12.75">
      <c r="A41" t="s">
        <v>38</v>
      </c>
      <c r="B41" t="s">
        <v>129</v>
      </c>
      <c r="C41">
        <v>1</v>
      </c>
      <c r="D41" t="s">
        <v>91</v>
      </c>
      <c r="E41" s="10">
        <v>29.57</v>
      </c>
      <c r="F41" s="8">
        <f>E41/1000</f>
        <v>0.02957</v>
      </c>
      <c r="G41" s="2">
        <f>F41/1000</f>
        <v>2.957E-05</v>
      </c>
    </row>
    <row r="42" spans="1:7" ht="12.75">
      <c r="A42" t="s">
        <v>43</v>
      </c>
      <c r="B42" t="s">
        <v>129</v>
      </c>
      <c r="C42">
        <v>4</v>
      </c>
      <c r="D42" t="s">
        <v>91</v>
      </c>
      <c r="E42" s="10">
        <v>118.29</v>
      </c>
      <c r="F42" s="8">
        <f>E42/1000</f>
        <v>0.11829</v>
      </c>
      <c r="G42" s="2">
        <f>F42/1000</f>
        <v>0.00011829000000000001</v>
      </c>
    </row>
    <row r="43" spans="1:7" ht="12.75">
      <c r="A43" t="s">
        <v>96</v>
      </c>
      <c r="B43" t="s">
        <v>129</v>
      </c>
      <c r="C43">
        <v>16</v>
      </c>
      <c r="D43" t="s">
        <v>91</v>
      </c>
      <c r="E43" s="10">
        <v>473.18</v>
      </c>
      <c r="F43" s="8">
        <v>0.473176</v>
      </c>
      <c r="G43" s="2">
        <f aca="true" t="shared" si="2" ref="G43:G49">F43/1000</f>
        <v>0.000473176</v>
      </c>
    </row>
    <row r="44" spans="1:7" ht="12.75">
      <c r="A44" t="s">
        <v>96</v>
      </c>
      <c r="B44" t="s">
        <v>128</v>
      </c>
      <c r="C44">
        <v>16</v>
      </c>
      <c r="D44" t="s">
        <v>91</v>
      </c>
      <c r="E44" s="10">
        <v>550.61</v>
      </c>
      <c r="F44" s="8">
        <f>E44/1000</f>
        <v>0.55061</v>
      </c>
      <c r="G44" s="2">
        <f t="shared" si="2"/>
        <v>0.0005506100000000001</v>
      </c>
    </row>
    <row r="45" spans="1:7" ht="12.75">
      <c r="A45" t="s">
        <v>101</v>
      </c>
      <c r="B45" t="s">
        <v>129</v>
      </c>
      <c r="C45">
        <v>32</v>
      </c>
      <c r="D45" t="s">
        <v>91</v>
      </c>
      <c r="E45" s="10">
        <f aca="true" t="shared" si="3" ref="E45:E50">F45*1000</f>
        <v>946.353</v>
      </c>
      <c r="F45" s="8">
        <v>0.946353</v>
      </c>
      <c r="G45" s="2">
        <f t="shared" si="2"/>
        <v>0.000946353</v>
      </c>
    </row>
    <row r="46" spans="1:7" ht="12.75">
      <c r="A46" t="s">
        <v>101</v>
      </c>
      <c r="B46" t="s">
        <v>128</v>
      </c>
      <c r="C46">
        <v>32</v>
      </c>
      <c r="D46" t="s">
        <v>91</v>
      </c>
      <c r="E46" s="10">
        <f t="shared" si="3"/>
        <v>1101.2</v>
      </c>
      <c r="F46" s="8">
        <v>1.1012</v>
      </c>
      <c r="G46" s="2">
        <f t="shared" si="2"/>
        <v>0.0011011999999999999</v>
      </c>
    </row>
    <row r="47" spans="1:7" ht="12.75">
      <c r="A47" t="s">
        <v>40</v>
      </c>
      <c r="B47" t="s">
        <v>129</v>
      </c>
      <c r="C47">
        <v>128</v>
      </c>
      <c r="D47" t="s">
        <v>91</v>
      </c>
      <c r="E47" s="10">
        <f t="shared" si="3"/>
        <v>3758.412</v>
      </c>
      <c r="F47" s="8">
        <v>3.758412</v>
      </c>
      <c r="G47" s="2">
        <f t="shared" si="2"/>
        <v>0.003758412</v>
      </c>
    </row>
    <row r="48" spans="1:7" ht="12.75">
      <c r="A48" t="s">
        <v>93</v>
      </c>
      <c r="B48" t="s">
        <v>128</v>
      </c>
      <c r="C48">
        <f>8*C46</f>
        <v>256</v>
      </c>
      <c r="D48" t="s">
        <v>91</v>
      </c>
      <c r="E48" s="10">
        <f t="shared" si="3"/>
        <v>8809.6</v>
      </c>
      <c r="F48" s="8">
        <f>8*F46</f>
        <v>8.8096</v>
      </c>
      <c r="G48" s="2">
        <f t="shared" si="2"/>
        <v>0.008809599999999999</v>
      </c>
    </row>
    <row r="49" spans="1:7" ht="12.75">
      <c r="A49" t="s">
        <v>8</v>
      </c>
      <c r="B49" t="s">
        <v>127</v>
      </c>
      <c r="C49">
        <v>4</v>
      </c>
      <c r="D49" t="s">
        <v>94</v>
      </c>
      <c r="E49" s="10">
        <f t="shared" si="3"/>
        <v>35239</v>
      </c>
      <c r="F49" s="8">
        <v>35.239</v>
      </c>
      <c r="G49" s="2">
        <f t="shared" si="2"/>
        <v>0.035239</v>
      </c>
    </row>
    <row r="50" spans="1:7" ht="12.75">
      <c r="A50" t="s">
        <v>6</v>
      </c>
      <c r="B50" t="s">
        <v>127</v>
      </c>
      <c r="C50">
        <v>42</v>
      </c>
      <c r="D50" t="s">
        <v>41</v>
      </c>
      <c r="E50" s="10">
        <f t="shared" si="3"/>
        <v>158987.30000000002</v>
      </c>
      <c r="F50" s="8">
        <f>G50*1000</f>
        <v>158.9873</v>
      </c>
      <c r="G50" s="2">
        <v>0.1589873</v>
      </c>
    </row>
    <row r="52" spans="1:9" ht="12.75">
      <c r="A52" s="1" t="s">
        <v>4</v>
      </c>
      <c r="F52" s="13" t="s">
        <v>50</v>
      </c>
      <c r="H52" s="7" t="s">
        <v>64</v>
      </c>
      <c r="I52" s="5" t="s">
        <v>121</v>
      </c>
    </row>
    <row r="54" spans="1:8" ht="12.75">
      <c r="A54" t="s">
        <v>44</v>
      </c>
      <c r="C54">
        <f>1/7000</f>
        <v>0.00014285714285714287</v>
      </c>
      <c r="D54" t="s">
        <v>99</v>
      </c>
      <c r="F54" s="8">
        <v>0.065</v>
      </c>
      <c r="H54" s="6">
        <f aca="true" t="shared" si="4" ref="H54:H60">F54/1000</f>
        <v>6.500000000000001E-05</v>
      </c>
    </row>
    <row r="55" spans="1:8" ht="12.75">
      <c r="A55" t="s">
        <v>34</v>
      </c>
      <c r="F55" s="8">
        <v>1.772</v>
      </c>
      <c r="H55" s="6">
        <f t="shared" si="4"/>
        <v>0.001772</v>
      </c>
    </row>
    <row r="56" spans="1:8" ht="12.75">
      <c r="A56" t="s">
        <v>90</v>
      </c>
      <c r="C56">
        <v>16</v>
      </c>
      <c r="D56" t="s">
        <v>35</v>
      </c>
      <c r="F56" s="8">
        <v>28.349523</v>
      </c>
      <c r="H56" s="6">
        <f t="shared" si="4"/>
        <v>0.028349523</v>
      </c>
    </row>
    <row r="57" spans="1:8" ht="12.75">
      <c r="A57" t="s">
        <v>98</v>
      </c>
      <c r="C57">
        <v>16</v>
      </c>
      <c r="D57" t="s">
        <v>91</v>
      </c>
      <c r="F57" s="8">
        <v>453.59237</v>
      </c>
      <c r="H57" s="6">
        <f t="shared" si="4"/>
        <v>0.45359237</v>
      </c>
    </row>
    <row r="58" spans="1:8" ht="12.75">
      <c r="A58" t="s">
        <v>116</v>
      </c>
      <c r="C58">
        <v>14</v>
      </c>
      <c r="D58" t="s">
        <v>99</v>
      </c>
      <c r="F58" s="8">
        <f>14*F57</f>
        <v>6350.293180000001</v>
      </c>
      <c r="H58" s="6">
        <f t="shared" si="4"/>
        <v>6.35029318</v>
      </c>
    </row>
    <row r="59" spans="1:8" ht="12.75">
      <c r="A59" t="s">
        <v>102</v>
      </c>
      <c r="C59">
        <v>28</v>
      </c>
      <c r="D59" t="s">
        <v>99</v>
      </c>
      <c r="F59" s="8">
        <f>28*F57</f>
        <v>12700.586360000001</v>
      </c>
      <c r="H59" s="6">
        <f t="shared" si="4"/>
        <v>12.70058636</v>
      </c>
    </row>
    <row r="60" spans="1:9" ht="12.75">
      <c r="A60" t="s">
        <v>56</v>
      </c>
      <c r="C60">
        <v>112</v>
      </c>
      <c r="D60" t="s">
        <v>99</v>
      </c>
      <c r="F60" s="8">
        <f>112*F57</f>
        <v>50802.345440000005</v>
      </c>
      <c r="H60" s="6">
        <f t="shared" si="4"/>
        <v>50.80234544</v>
      </c>
      <c r="I60" s="6">
        <f>H60/1000</f>
        <v>0.05080234544</v>
      </c>
    </row>
    <row r="61" spans="1:9" ht="12.75">
      <c r="A61" t="s">
        <v>120</v>
      </c>
      <c r="C61">
        <v>2000</v>
      </c>
      <c r="D61" t="s">
        <v>99</v>
      </c>
      <c r="F61" s="8">
        <f>1000*H61</f>
        <v>907184.74</v>
      </c>
      <c r="H61" s="6">
        <v>907.18474</v>
      </c>
      <c r="I61" s="6">
        <f>H61/1000</f>
        <v>0.90718474</v>
      </c>
    </row>
    <row r="62" spans="1:9" ht="12.75">
      <c r="A62" t="s">
        <v>71</v>
      </c>
      <c r="C62">
        <v>2240</v>
      </c>
      <c r="D62" t="s">
        <v>99</v>
      </c>
      <c r="F62" s="8">
        <f>1000*H62</f>
        <v>1016046.9088</v>
      </c>
      <c r="H62" s="6">
        <v>1016.0469088</v>
      </c>
      <c r="I62" s="6">
        <f>H62/1000</f>
        <v>1.0160469088</v>
      </c>
    </row>
    <row r="65" ht="12.75">
      <c r="A65" s="1" t="s">
        <v>124</v>
      </c>
    </row>
    <row r="67" spans="1:8" ht="12.75">
      <c r="A67" t="s">
        <v>45</v>
      </c>
      <c r="C67">
        <f>1/5760</f>
        <v>0.00017361111111111112</v>
      </c>
      <c r="D67" t="s">
        <v>98</v>
      </c>
      <c r="F67" s="8">
        <f>F70/5760</f>
        <v>0.06479890972222221</v>
      </c>
      <c r="H67" s="6">
        <f>F67/1000</f>
        <v>6.479890972222222E-05</v>
      </c>
    </row>
    <row r="68" spans="1:8" ht="12.75">
      <c r="A68" t="s">
        <v>95</v>
      </c>
      <c r="C68">
        <v>24</v>
      </c>
      <c r="D68" t="s">
        <v>46</v>
      </c>
      <c r="F68" s="8">
        <f>24*F67</f>
        <v>1.5551738333333331</v>
      </c>
      <c r="H68" s="6">
        <f>F68/1000</f>
        <v>0.001555173833333333</v>
      </c>
    </row>
    <row r="69" spans="1:8" ht="12.75">
      <c r="A69" t="s">
        <v>90</v>
      </c>
      <c r="C69">
        <v>20</v>
      </c>
      <c r="D69" t="s">
        <v>36</v>
      </c>
      <c r="F69" s="8">
        <f>F70/12</f>
        <v>31.103476666666666</v>
      </c>
      <c r="H69" s="6">
        <f>F69/1000</f>
        <v>0.031103476666666664</v>
      </c>
    </row>
    <row r="70" spans="1:8" ht="12.75">
      <c r="A70" t="s">
        <v>98</v>
      </c>
      <c r="C70">
        <v>12</v>
      </c>
      <c r="D70" t="s">
        <v>123</v>
      </c>
      <c r="F70" s="8">
        <v>373.24172</v>
      </c>
      <c r="H70" s="6">
        <f>F70/1000</f>
        <v>0.37324172</v>
      </c>
    </row>
    <row r="74" spans="1:6" ht="12.75">
      <c r="A74" s="1" t="s">
        <v>47</v>
      </c>
      <c r="E74" s="11" t="s">
        <v>100</v>
      </c>
      <c r="F74" s="9" t="s">
        <v>62</v>
      </c>
    </row>
    <row r="77" spans="1:7" ht="12.75">
      <c r="A77" t="s">
        <v>131</v>
      </c>
      <c r="E77" s="10">
        <v>60</v>
      </c>
      <c r="F77" s="8">
        <v>27.2158</v>
      </c>
      <c r="G77" s="2">
        <f>E77/2.205</f>
        <v>27.210884353741495</v>
      </c>
    </row>
    <row r="78" spans="1:6" ht="12.75">
      <c r="A78" t="s">
        <v>89</v>
      </c>
      <c r="E78" s="10">
        <v>34</v>
      </c>
      <c r="F78" s="8">
        <v>15.4223</v>
      </c>
    </row>
    <row r="79" spans="1:6" ht="12.75">
      <c r="A79" t="s">
        <v>5</v>
      </c>
      <c r="E79" s="10">
        <v>48</v>
      </c>
      <c r="F79" s="8">
        <v>21.7727</v>
      </c>
    </row>
    <row r="80" spans="1:6" ht="12.75">
      <c r="A80" t="s">
        <v>104</v>
      </c>
      <c r="E80" s="10">
        <v>56</v>
      </c>
      <c r="F80" s="8">
        <v>25.4014</v>
      </c>
    </row>
    <row r="81" spans="1:6" ht="12.75">
      <c r="A81" t="s">
        <v>103</v>
      </c>
      <c r="E81" s="10">
        <v>50</v>
      </c>
      <c r="F81" s="8">
        <v>22.6799</v>
      </c>
    </row>
    <row r="82" spans="1:6" ht="12.75">
      <c r="A82" t="s">
        <v>92</v>
      </c>
      <c r="E82" s="10">
        <v>50</v>
      </c>
      <c r="F82" s="8">
        <v>22.6799</v>
      </c>
    </row>
    <row r="83" spans="1:6" ht="12.75">
      <c r="A83" t="s">
        <v>2</v>
      </c>
      <c r="E83" s="10">
        <v>42</v>
      </c>
      <c r="F83" s="8">
        <v>19.0508</v>
      </c>
    </row>
    <row r="84" spans="1:6" ht="12.75">
      <c r="A84" t="s">
        <v>118</v>
      </c>
      <c r="E84" s="10">
        <v>24</v>
      </c>
      <c r="F84" s="8">
        <v>10.8663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47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140625" defaultRowHeight="12.75"/>
  <cols>
    <col min="1" max="1" width="16.7109375" style="0" customWidth="1"/>
    <col min="3" max="3" width="10.421875" style="0" customWidth="1"/>
    <col min="5" max="5" width="10.140625" style="14" customWidth="1"/>
    <col min="6" max="6" width="16.7109375" style="0" customWidth="1"/>
  </cols>
  <sheetData>
    <row r="1" ht="12.75">
      <c r="C1" s="1" t="s">
        <v>58</v>
      </c>
    </row>
    <row r="3" spans="1:6" ht="12.75">
      <c r="A3" s="1" t="s">
        <v>68</v>
      </c>
      <c r="B3" s="1" t="s">
        <v>88</v>
      </c>
      <c r="C3" s="1" t="s">
        <v>126</v>
      </c>
      <c r="D3" s="1"/>
      <c r="E3" s="15" t="s">
        <v>57</v>
      </c>
      <c r="F3" s="1" t="s">
        <v>125</v>
      </c>
    </row>
    <row r="5" spans="1:6" ht="12.75">
      <c r="A5" t="s">
        <v>84</v>
      </c>
      <c r="E5" s="14">
        <v>0.039</v>
      </c>
      <c r="F5" t="s">
        <v>59</v>
      </c>
    </row>
    <row r="6" spans="1:6" ht="12.75">
      <c r="A6" t="s">
        <v>15</v>
      </c>
      <c r="B6">
        <v>10</v>
      </c>
      <c r="C6" t="s">
        <v>86</v>
      </c>
      <c r="E6" s="14">
        <v>0.394</v>
      </c>
      <c r="F6" t="s">
        <v>59</v>
      </c>
    </row>
    <row r="7" spans="1:6" ht="12.75">
      <c r="A7" t="s">
        <v>32</v>
      </c>
      <c r="B7">
        <v>10</v>
      </c>
      <c r="C7" t="s">
        <v>17</v>
      </c>
      <c r="E7" s="14">
        <v>3.94</v>
      </c>
      <c r="F7" t="s">
        <v>60</v>
      </c>
    </row>
    <row r="8" spans="1:6" ht="12.75">
      <c r="A8" t="s">
        <v>76</v>
      </c>
      <c r="B8">
        <v>100</v>
      </c>
      <c r="C8" t="s">
        <v>17</v>
      </c>
      <c r="E8" s="14">
        <f>B8*E6</f>
        <v>39.4</v>
      </c>
      <c r="F8" t="s">
        <v>60</v>
      </c>
    </row>
    <row r="9" spans="1:6" ht="12.75">
      <c r="A9" t="s">
        <v>76</v>
      </c>
      <c r="B9">
        <v>100</v>
      </c>
      <c r="C9" t="s">
        <v>17</v>
      </c>
      <c r="E9" s="14">
        <f>E8/36</f>
        <v>1.0944444444444443</v>
      </c>
      <c r="F9" t="s">
        <v>133</v>
      </c>
    </row>
    <row r="10" spans="1:6" ht="12.75">
      <c r="A10" t="s">
        <v>29</v>
      </c>
      <c r="B10">
        <v>10</v>
      </c>
      <c r="C10" t="s">
        <v>72</v>
      </c>
      <c r="E10" s="14">
        <v>10.94</v>
      </c>
      <c r="F10" t="s">
        <v>133</v>
      </c>
    </row>
    <row r="11" spans="1:6" ht="12.75">
      <c r="A11" t="s">
        <v>55</v>
      </c>
      <c r="B11">
        <v>100</v>
      </c>
      <c r="C11" t="s">
        <v>72</v>
      </c>
      <c r="E11" s="14">
        <v>109.4</v>
      </c>
      <c r="F11" t="s">
        <v>133</v>
      </c>
    </row>
    <row r="12" spans="1:6" ht="12.75">
      <c r="A12" t="s">
        <v>65</v>
      </c>
      <c r="B12">
        <v>1000</v>
      </c>
      <c r="C12" t="s">
        <v>72</v>
      </c>
      <c r="E12" s="14">
        <f>10*E11</f>
        <v>1094</v>
      </c>
      <c r="F12" t="s">
        <v>133</v>
      </c>
    </row>
    <row r="13" spans="1:6" ht="12.75">
      <c r="A13" t="s">
        <v>65</v>
      </c>
      <c r="B13">
        <v>1000</v>
      </c>
      <c r="C13" t="s">
        <v>72</v>
      </c>
      <c r="E13" s="14">
        <v>0.6214</v>
      </c>
      <c r="F13" t="s">
        <v>80</v>
      </c>
    </row>
    <row r="15" ht="12.75">
      <c r="A15" s="1" t="s">
        <v>111</v>
      </c>
    </row>
    <row r="17" spans="1:6" ht="12.75">
      <c r="A17" t="s">
        <v>105</v>
      </c>
      <c r="E17" s="14">
        <v>0.155</v>
      </c>
      <c r="F17" t="s">
        <v>109</v>
      </c>
    </row>
    <row r="18" spans="1:6" ht="12.75">
      <c r="A18" t="s">
        <v>106</v>
      </c>
      <c r="B18">
        <v>10000</v>
      </c>
      <c r="C18" t="s">
        <v>18</v>
      </c>
      <c r="E18" s="14">
        <v>1.196</v>
      </c>
      <c r="F18" t="s">
        <v>115</v>
      </c>
    </row>
    <row r="19" spans="1:6" ht="12.75">
      <c r="A19" t="s">
        <v>3</v>
      </c>
      <c r="B19">
        <v>100</v>
      </c>
      <c r="C19" t="s">
        <v>73</v>
      </c>
      <c r="E19" s="14">
        <v>119.6</v>
      </c>
      <c r="F19" t="s">
        <v>115</v>
      </c>
    </row>
    <row r="20" spans="1:6" ht="12.75">
      <c r="A20" t="s">
        <v>51</v>
      </c>
      <c r="B20">
        <v>100</v>
      </c>
      <c r="C20" t="s">
        <v>3</v>
      </c>
      <c r="E20" s="14">
        <v>2.471</v>
      </c>
      <c r="F20" t="s">
        <v>1</v>
      </c>
    </row>
    <row r="21" spans="1:6" ht="12.75">
      <c r="A21" t="s">
        <v>67</v>
      </c>
      <c r="B21">
        <v>100</v>
      </c>
      <c r="C21" t="s">
        <v>52</v>
      </c>
      <c r="E21" s="14">
        <v>0.386</v>
      </c>
      <c r="F21" t="s">
        <v>113</v>
      </c>
    </row>
    <row r="23" ht="12.75">
      <c r="A23" s="1" t="s">
        <v>24</v>
      </c>
    </row>
    <row r="25" spans="1:6" ht="12.75">
      <c r="A25" t="s">
        <v>19</v>
      </c>
      <c r="E25" s="14">
        <v>0.061</v>
      </c>
      <c r="F25" t="s">
        <v>22</v>
      </c>
    </row>
    <row r="26" spans="1:6" ht="12.75">
      <c r="A26" t="s">
        <v>74</v>
      </c>
      <c r="B26">
        <v>1000000</v>
      </c>
      <c r="C26" t="s">
        <v>19</v>
      </c>
      <c r="E26" s="14">
        <v>1.308</v>
      </c>
      <c r="F26" t="s">
        <v>26</v>
      </c>
    </row>
    <row r="28" ht="12.75">
      <c r="A28" s="1" t="s">
        <v>12</v>
      </c>
    </row>
    <row r="30" spans="1:6" ht="12.75">
      <c r="A30" t="s">
        <v>82</v>
      </c>
      <c r="E30" s="14">
        <v>0.0002</v>
      </c>
      <c r="F30" t="s">
        <v>97</v>
      </c>
    </row>
    <row r="31" spans="1:6" ht="12.75">
      <c r="A31" t="s">
        <v>14</v>
      </c>
      <c r="B31">
        <v>10</v>
      </c>
      <c r="C31" t="s">
        <v>85</v>
      </c>
      <c r="E31" s="14">
        <v>0.018</v>
      </c>
      <c r="F31" t="s">
        <v>97</v>
      </c>
    </row>
    <row r="32" spans="1:6" ht="12.75">
      <c r="A32" t="s">
        <v>31</v>
      </c>
      <c r="B32">
        <v>100</v>
      </c>
      <c r="C32" t="s">
        <v>85</v>
      </c>
      <c r="E32" s="14">
        <v>0.176</v>
      </c>
      <c r="F32" t="s">
        <v>97</v>
      </c>
    </row>
    <row r="33" spans="1:6" ht="12.75">
      <c r="A33" t="s">
        <v>69</v>
      </c>
      <c r="B33">
        <v>1000</v>
      </c>
      <c r="C33" t="s">
        <v>85</v>
      </c>
      <c r="E33" s="14">
        <v>1.76</v>
      </c>
      <c r="F33" t="s">
        <v>97</v>
      </c>
    </row>
    <row r="34" spans="1:6" ht="12.75">
      <c r="A34" t="s">
        <v>28</v>
      </c>
      <c r="B34">
        <v>10</v>
      </c>
      <c r="C34" t="s">
        <v>70</v>
      </c>
      <c r="E34" s="14">
        <v>2.2</v>
      </c>
      <c r="F34" t="s">
        <v>42</v>
      </c>
    </row>
    <row r="35" spans="1:6" ht="12.75">
      <c r="A35" t="s">
        <v>54</v>
      </c>
      <c r="B35">
        <f>100</f>
        <v>100</v>
      </c>
      <c r="C35" t="s">
        <v>70</v>
      </c>
      <c r="E35" s="14">
        <v>2.75</v>
      </c>
      <c r="F35" t="s">
        <v>10</v>
      </c>
    </row>
    <row r="37" ht="12.75">
      <c r="A37" s="1" t="s">
        <v>130</v>
      </c>
    </row>
    <row r="39" spans="1:6" ht="12.75">
      <c r="A39" t="s">
        <v>81</v>
      </c>
      <c r="E39" s="14">
        <v>0.0153</v>
      </c>
      <c r="F39" t="s">
        <v>44</v>
      </c>
    </row>
    <row r="40" spans="1:6" ht="12.75">
      <c r="A40" t="s">
        <v>13</v>
      </c>
      <c r="B40">
        <v>10</v>
      </c>
      <c r="C40" t="s">
        <v>79</v>
      </c>
      <c r="E40" s="14">
        <v>0.1543</v>
      </c>
      <c r="F40" t="s">
        <v>44</v>
      </c>
    </row>
    <row r="41" spans="1:6" ht="12.75">
      <c r="A41" t="s">
        <v>30</v>
      </c>
      <c r="B41">
        <v>100</v>
      </c>
      <c r="C41" t="s">
        <v>79</v>
      </c>
      <c r="E41" s="14">
        <v>1.543</v>
      </c>
      <c r="F41" t="s">
        <v>46</v>
      </c>
    </row>
    <row r="42" spans="1:6" ht="12.75">
      <c r="A42" t="s">
        <v>48</v>
      </c>
      <c r="B42">
        <v>1000</v>
      </c>
      <c r="C42" t="s">
        <v>79</v>
      </c>
      <c r="E42" s="14">
        <v>15.43</v>
      </c>
      <c r="F42" t="s">
        <v>46</v>
      </c>
    </row>
    <row r="43" spans="1:6" ht="12.75">
      <c r="A43" t="s">
        <v>27</v>
      </c>
      <c r="B43">
        <v>10</v>
      </c>
      <c r="C43" t="s">
        <v>49</v>
      </c>
      <c r="E43" s="14">
        <v>5.64</v>
      </c>
      <c r="F43" t="s">
        <v>35</v>
      </c>
    </row>
    <row r="44" spans="1:6" ht="12.75">
      <c r="A44" t="s">
        <v>53</v>
      </c>
      <c r="B44">
        <v>100</v>
      </c>
      <c r="C44" t="s">
        <v>49</v>
      </c>
      <c r="E44" s="14">
        <v>3.527</v>
      </c>
      <c r="F44" t="s">
        <v>91</v>
      </c>
    </row>
    <row r="45" spans="1:6" ht="12.75">
      <c r="A45" t="s">
        <v>63</v>
      </c>
      <c r="B45">
        <v>1000</v>
      </c>
      <c r="C45" t="s">
        <v>49</v>
      </c>
      <c r="E45" s="14">
        <v>2.205</v>
      </c>
      <c r="F45" t="s">
        <v>99</v>
      </c>
    </row>
    <row r="46" spans="1:6" ht="12.75">
      <c r="A46" t="s">
        <v>122</v>
      </c>
      <c r="B46">
        <v>1000</v>
      </c>
      <c r="C46" t="s">
        <v>61</v>
      </c>
      <c r="E46" s="14">
        <v>2205</v>
      </c>
      <c r="F46" t="s">
        <v>99</v>
      </c>
    </row>
    <row r="47" spans="1:6" ht="12.75">
      <c r="A47" t="s">
        <v>122</v>
      </c>
      <c r="B47">
        <v>1000</v>
      </c>
      <c r="C47" t="s">
        <v>61</v>
      </c>
      <c r="E47" s="14">
        <v>0.984</v>
      </c>
      <c r="F47" t="s">
        <v>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2008-11-03T20:17:47Z</dcterms:modified>
  <cp:category/>
  <cp:version/>
  <cp:contentType/>
  <cp:contentStatus/>
</cp:coreProperties>
</file>