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Symbols" sheetId="1" r:id="rId1"/>
    <sheet name="Civic" sheetId="2" r:id="rId2"/>
  </sheets>
  <definedNames>
    <definedName name="_xlnm.Print_Titles" localSheetId="0">'Symbols'!$1:$10</definedName>
    <definedName name="_xlnm.Print_Titles" localSheetId="1">'Civic'!$1:$10</definedName>
  </definedNames>
  <calcPr fullCalcOnLoad="1"/>
</workbook>
</file>

<file path=xl/sharedStrings.xml><?xml version="1.0" encoding="utf-8"?>
<sst xmlns="http://schemas.openxmlformats.org/spreadsheetml/2006/main" count="6853" uniqueCount="1418">
  <si>
    <t>1 stuiver to 2.86d £ groot Brabant</t>
  </si>
  <si>
    <t>10 ells each for 12 Scepenen; 2 Commoegmeesteren; 1 Scoutleyt; + 2 others; + 6 ells for 3 others [clerks?] yields total of 188 ells but total value of £94 13s 6d groot Brabant with p/ell of 8s £ groot Brabant yields total of 236.7 ells</t>
  </si>
  <si>
    <t>N.B. Total value of this and following two entries given as £63 15s 0d but p/p of each yields total value of £61 13s 0d groot Brabant.</t>
  </si>
  <si>
    <t>N.B. p/ell also given as 8s 5d £ groot Brabant.</t>
  </si>
  <si>
    <t>P/p ell of 8s £ groot Brabant and total value of £9 12s 0d yields total of 24 ells</t>
  </si>
  <si>
    <t>Total cost to dye this and above entry Blue and then Green given as £14 12s 6d.  To dye Blue 12s 6d per cloth; To dye Green 11s Groot Brabant [?]</t>
  </si>
  <si>
    <t>in £ Gros Mech</t>
  </si>
  <si>
    <t>% of Total</t>
  </si>
  <si>
    <t>&amp; handling</t>
  </si>
  <si>
    <t>?</t>
  </si>
  <si>
    <t>N.B. P/p given as £10 10s groot Brabant [sic]. Query re: total value of £31.5? groot Brabant.</t>
  </si>
  <si>
    <t xml:space="preserve">N.B. Total value of this and following entry given as £76 9s 6d groot Brabant.  </t>
  </si>
  <si>
    <t>Total value "te blawene, te meedene zwart + te scherene" given as £3 1s 3d groot Brabant.</t>
  </si>
  <si>
    <t>Total value (?) of dyeing given as 4 gulden + 7s £ groot Brabant.</t>
  </si>
  <si>
    <t>Total value of dyeing and finishing given as 31s 2d £ groot Brabant.</t>
  </si>
  <si>
    <t>Total value of this and following entry given as £6 19s 0 groot Brabant.  Query re: p/ell given in file of 2s 6d or 3s for this entry and 5s 0d for next entry.  P/ell for both exceeds total value of entry.</t>
  </si>
  <si>
    <t>Total value of this and following entry is £74 5s 0d groot Brabant.</t>
  </si>
  <si>
    <t xml:space="preserve">Total value of this and following two entries given as £71 17s 6d Groot Brabant.  </t>
  </si>
  <si>
    <t>Total value of this and following two entries is £66 8s 6d groot Brabant</t>
  </si>
  <si>
    <t>Total value of £100 2s groot Brabant with p/ell of 11s yields total of 182 ells</t>
  </si>
  <si>
    <t>Total value of £16 groot Brabant with p/ell of 8s yields total of 40 ells.</t>
  </si>
  <si>
    <t>Total value of £7 16 0d groot Brabant with p/ell of 6s 6d yields total of 24 ells.</t>
  </si>
  <si>
    <t>Total value of £72 16s groot Brabant with p/ell of 8s yields total of 182 ells</t>
  </si>
  <si>
    <t>in £ Groot Mech.</t>
  </si>
  <si>
    <t>in £ Gros Brabant</t>
  </si>
  <si>
    <t>in £ Gros Mech</t>
  </si>
  <si>
    <t xml:space="preserve">in £ Gros Mech </t>
  </si>
  <si>
    <t>in £ Gros Mech.</t>
  </si>
  <si>
    <t>in £ gr</t>
  </si>
  <si>
    <t>£ Groot Brabant</t>
  </si>
  <si>
    <t>£ Groot Flemish</t>
  </si>
  <si>
    <t>£ Gros Brabant</t>
  </si>
  <si>
    <t>£ Gros Mech</t>
  </si>
  <si>
    <t>? + B1</t>
  </si>
  <si>
    <t>? + G1</t>
  </si>
  <si>
    <t>? + G2</t>
  </si>
  <si>
    <t>? + R1</t>
  </si>
  <si>
    <t>? + T</t>
  </si>
  <si>
    <t xml:space="preserve">[Dryeloyen] Lakenen </t>
  </si>
  <si>
    <t>[Dryeloyen] Lakenen Bleauw Geverft</t>
  </si>
  <si>
    <t>[Ells] Roos Laken</t>
  </si>
  <si>
    <t>[Ells] Rooslakens</t>
  </si>
  <si>
    <t>[Ells] Roosllakens</t>
  </si>
  <si>
    <t>[Ells] Root Lakens</t>
  </si>
  <si>
    <t>[Ells] Roots Laken</t>
  </si>
  <si>
    <t>[Ells] Roots Lakens</t>
  </si>
  <si>
    <t>[kermes]</t>
  </si>
  <si>
    <t>[Lapoer?] Blue Cloth</t>
  </si>
  <si>
    <t>[Lappoer] Blue Cloth</t>
  </si>
  <si>
    <t>[Lappoer] Green Cloth</t>
  </si>
  <si>
    <t>[Lappoer] Red Cloth</t>
  </si>
  <si>
    <t>1 Rentmeester + 2 Deekens</t>
  </si>
  <si>
    <t>10 Cloth of 3 Seals + 1 Tan Lappoer Cloth</t>
  </si>
  <si>
    <t>10 ells per Rentmeester</t>
  </si>
  <si>
    <t>115r</t>
  </si>
  <si>
    <t>12 Scepenen + 2 Commeogmeesteren + 1 Scoutleyt + 2 others + Clerks (?)</t>
  </si>
  <si>
    <t>130r</t>
  </si>
  <si>
    <t>131r</t>
  </si>
  <si>
    <t>132r</t>
  </si>
  <si>
    <t>133v</t>
  </si>
  <si>
    <t>134v</t>
  </si>
  <si>
    <t>136r</t>
  </si>
  <si>
    <t>137v</t>
  </si>
  <si>
    <t>139r</t>
  </si>
  <si>
    <t>141v</t>
  </si>
  <si>
    <t>142r</t>
  </si>
  <si>
    <t>1450-74=100</t>
  </si>
  <si>
    <t>145v</t>
  </si>
  <si>
    <t>146v</t>
  </si>
  <si>
    <t>1470-71</t>
  </si>
  <si>
    <t>1471-72</t>
  </si>
  <si>
    <t>1474-75</t>
  </si>
  <si>
    <t>1475-76</t>
  </si>
  <si>
    <t>1476-77</t>
  </si>
  <si>
    <t>1477-78</t>
  </si>
  <si>
    <t>1478-79</t>
  </si>
  <si>
    <t>1480-1</t>
  </si>
  <si>
    <t>1481-2</t>
  </si>
  <si>
    <t>1482-3</t>
  </si>
  <si>
    <t>1484-5</t>
  </si>
  <si>
    <t>1485-6</t>
  </si>
  <si>
    <t>1486-7</t>
  </si>
  <si>
    <t>1489-90</t>
  </si>
  <si>
    <t>1490-91</t>
  </si>
  <si>
    <t>1491-92</t>
  </si>
  <si>
    <t>1492-93</t>
  </si>
  <si>
    <t>1493-94</t>
  </si>
  <si>
    <t>1494-95</t>
  </si>
  <si>
    <t>1495-96</t>
  </si>
  <si>
    <t>1496-97</t>
  </si>
  <si>
    <t>1497-98</t>
  </si>
  <si>
    <t>1498-99</t>
  </si>
  <si>
    <t>1499-1500</t>
  </si>
  <si>
    <t>149v</t>
  </si>
  <si>
    <t>1500-01</t>
  </si>
  <si>
    <t>1501-02</t>
  </si>
  <si>
    <t>1502-03</t>
  </si>
  <si>
    <t>1503-04</t>
  </si>
  <si>
    <t>1504-05</t>
  </si>
  <si>
    <t>1505-06</t>
  </si>
  <si>
    <t>1506-07</t>
  </si>
  <si>
    <t>1507-08</t>
  </si>
  <si>
    <t>1508-09</t>
  </si>
  <si>
    <t>1509-10</t>
  </si>
  <si>
    <t>1510-11</t>
  </si>
  <si>
    <t>1511-12</t>
  </si>
  <si>
    <t>1512-13</t>
  </si>
  <si>
    <t>1513-14</t>
  </si>
  <si>
    <t>1514-15</t>
  </si>
  <si>
    <t>1515-16</t>
  </si>
  <si>
    <t>1516-17</t>
  </si>
  <si>
    <t>1517-18</t>
  </si>
  <si>
    <t>1518-19</t>
  </si>
  <si>
    <t>1519-20</t>
  </si>
  <si>
    <t>151v</t>
  </si>
  <si>
    <t>1520-21</t>
  </si>
  <si>
    <t>1521-22</t>
  </si>
  <si>
    <t>1522-23</t>
  </si>
  <si>
    <t>1523-24</t>
  </si>
  <si>
    <t>1524-25</t>
  </si>
  <si>
    <t>1525-26</t>
  </si>
  <si>
    <t>1526-27</t>
  </si>
  <si>
    <t>1527-28</t>
  </si>
  <si>
    <t>1528-29</t>
  </si>
  <si>
    <t>1529-30</t>
  </si>
  <si>
    <t>1530-31</t>
  </si>
  <si>
    <t>1531-32</t>
  </si>
  <si>
    <t>1532-33</t>
  </si>
  <si>
    <t>1533-34</t>
  </si>
  <si>
    <t>1534-35</t>
  </si>
  <si>
    <t>1535-36</t>
  </si>
  <si>
    <t>1536-37</t>
  </si>
  <si>
    <t>1537-38</t>
  </si>
  <si>
    <t>1538-39</t>
  </si>
  <si>
    <t>1539-40</t>
  </si>
  <si>
    <t>153r</t>
  </si>
  <si>
    <t>153v</t>
  </si>
  <si>
    <t>1540-41</t>
  </si>
  <si>
    <t>1541-42</t>
  </si>
  <si>
    <t>1542-43</t>
  </si>
  <si>
    <t>1543-44</t>
  </si>
  <si>
    <t>1544-45</t>
  </si>
  <si>
    <t>1545-46</t>
  </si>
  <si>
    <t>1546-47</t>
  </si>
  <si>
    <t>1547-48</t>
  </si>
  <si>
    <t>1548-49</t>
  </si>
  <si>
    <t>1549-50</t>
  </si>
  <si>
    <t>154v</t>
  </si>
  <si>
    <t>1550-51</t>
  </si>
  <si>
    <t>156v</t>
  </si>
  <si>
    <t>157v</t>
  </si>
  <si>
    <t>162r</t>
  </si>
  <si>
    <t>163v</t>
  </si>
  <si>
    <t>168r</t>
  </si>
  <si>
    <t>176r</t>
  </si>
  <si>
    <t>177r</t>
  </si>
  <si>
    <t>177v</t>
  </si>
  <si>
    <t>179r</t>
  </si>
  <si>
    <t>181r</t>
  </si>
  <si>
    <t>182r</t>
  </si>
  <si>
    <t>184r</t>
  </si>
  <si>
    <t>185.2a</t>
  </si>
  <si>
    <t>185.2b</t>
  </si>
  <si>
    <t>185.7bis</t>
  </si>
  <si>
    <t>185r</t>
  </si>
  <si>
    <t>186.3bis</t>
  </si>
  <si>
    <t>186.4bis</t>
  </si>
  <si>
    <t>186.5bis</t>
  </si>
  <si>
    <t>186r</t>
  </si>
  <si>
    <t>187.6bis</t>
  </si>
  <si>
    <t>187.7bis</t>
  </si>
  <si>
    <t>187r</t>
  </si>
  <si>
    <t>188.3a</t>
  </si>
  <si>
    <t>188.3b</t>
  </si>
  <si>
    <t>188r</t>
  </si>
  <si>
    <t>189r</t>
  </si>
  <si>
    <t>190r</t>
  </si>
  <si>
    <t>192.6bis</t>
  </si>
  <si>
    <t>193.7bis</t>
  </si>
  <si>
    <t>193.8bis</t>
  </si>
  <si>
    <t>193r</t>
  </si>
  <si>
    <t>195.7bis</t>
  </si>
  <si>
    <t>196.6bis</t>
  </si>
  <si>
    <t>196.7bis</t>
  </si>
  <si>
    <t>197r</t>
  </si>
  <si>
    <t>2 Dekenen</t>
  </si>
  <si>
    <t>2 Secretaries + 3 Clerks</t>
  </si>
  <si>
    <t>2 Secretaries + 3 Clerks vander Beyaerden + greffier vander deeckenen</t>
  </si>
  <si>
    <t>2 Secretaries + 3 Clerks vander Beyaerden den greffier vander deeckenen</t>
  </si>
  <si>
    <t>2 Secretaries + 3 Clerks vander Beyaerden,  greffier vander deeckenen</t>
  </si>
  <si>
    <t>2 Secretaries, 3 Clercken vander Beyarde, greffier vander dekenen</t>
  </si>
  <si>
    <t>2 Secretaries, 3 Clerken + Greffier</t>
  </si>
  <si>
    <t>2 Secretaries, 3 Clerken vander Beyaerden, greffier vander dekeynen</t>
  </si>
  <si>
    <t>2 Secretaries, 3 Clerken vander Beyarden, + greffier vander dekenen</t>
  </si>
  <si>
    <t>2 Secretaries, 3 Clerken vander Beyarden, greffier vander dekenen</t>
  </si>
  <si>
    <t>2 Secretaries, 3 Clerken, greffier</t>
  </si>
  <si>
    <t>2 Secretaries, 3 Clerkens; 1 Greffier</t>
  </si>
  <si>
    <t>2 Secretaries, 3 Greffiers of Beyaerde + greffier vander Dekenenen</t>
  </si>
  <si>
    <t>2 Secretaries, 3 Greffiers vander Beyaerde, greffier vander Dekenenen</t>
  </si>
  <si>
    <t>2 Secretaries, 3 Greffiers vander eyaerde, greffier vandern dekenen</t>
  </si>
  <si>
    <t>2 Secretaries, Clerechen, Greffier</t>
  </si>
  <si>
    <t>2 Secretaries, Greffiers van Beyaerden, Greffier vorder Dekenenen</t>
  </si>
  <si>
    <t>2 Secretarissen, 3 clerken van Begarden greffier vonder Deeckenynen</t>
  </si>
  <si>
    <t>202.4bis</t>
  </si>
  <si>
    <t>202.5bis</t>
  </si>
  <si>
    <t>202.6bis</t>
  </si>
  <si>
    <t>202.7bis</t>
  </si>
  <si>
    <t>205.5bis</t>
  </si>
  <si>
    <t>206.6bis</t>
  </si>
  <si>
    <t>206.7bis</t>
  </si>
  <si>
    <t>206.8bis</t>
  </si>
  <si>
    <t>206.9bis</t>
  </si>
  <si>
    <t>207.5bis</t>
  </si>
  <si>
    <t>207.6bis</t>
  </si>
  <si>
    <t>208.6bis</t>
  </si>
  <si>
    <t>208.7bis</t>
  </si>
  <si>
    <t>208.8bis</t>
  </si>
  <si>
    <t>218.6bis</t>
  </si>
  <si>
    <t>218.7bis</t>
  </si>
  <si>
    <t>218.8bis</t>
  </si>
  <si>
    <t>221.6bis</t>
  </si>
  <si>
    <t>221.7bis</t>
  </si>
  <si>
    <t>221.8bis</t>
  </si>
  <si>
    <t>222.6bis</t>
  </si>
  <si>
    <t>222.7bis</t>
  </si>
  <si>
    <t>222.8bis</t>
  </si>
  <si>
    <t>224.6bis</t>
  </si>
  <si>
    <t>224.7bis</t>
  </si>
  <si>
    <t>224.8bis</t>
  </si>
  <si>
    <t>226.6bis</t>
  </si>
  <si>
    <t>226.7bis</t>
  </si>
  <si>
    <t>226.8bis</t>
  </si>
  <si>
    <t>227.6bis</t>
  </si>
  <si>
    <t>227.7bis</t>
  </si>
  <si>
    <t>227.8bis</t>
  </si>
  <si>
    <t>228.7bis</t>
  </si>
  <si>
    <t>228.8bis</t>
  </si>
  <si>
    <t>229.7bis</t>
  </si>
  <si>
    <t>229.8bis</t>
  </si>
  <si>
    <t>230.7bis</t>
  </si>
  <si>
    <t>230.8bis</t>
  </si>
  <si>
    <t>232.6bis</t>
  </si>
  <si>
    <t>232.7bis</t>
  </si>
  <si>
    <t>232.8bis</t>
  </si>
  <si>
    <t>233.6bis</t>
  </si>
  <si>
    <t>233.7bis</t>
  </si>
  <si>
    <t>233.8bis</t>
  </si>
  <si>
    <t>234.6bis</t>
  </si>
  <si>
    <t>234.7bis</t>
  </si>
  <si>
    <t>234.8bis</t>
  </si>
  <si>
    <t>235.4bis</t>
  </si>
  <si>
    <t>235.5bis</t>
  </si>
  <si>
    <t>235.6bis</t>
  </si>
  <si>
    <t>235.7bis</t>
  </si>
  <si>
    <t>235.8bis</t>
  </si>
  <si>
    <t>236.5bis</t>
  </si>
  <si>
    <t>236.6bis</t>
  </si>
  <si>
    <t>236.7bis</t>
  </si>
  <si>
    <t>236.8bis</t>
  </si>
  <si>
    <t>237.6bis</t>
  </si>
  <si>
    <t>237.7bis</t>
  </si>
  <si>
    <t>237.8bis</t>
  </si>
  <si>
    <t>238.6bis</t>
  </si>
  <si>
    <t>238.7bis</t>
  </si>
  <si>
    <t>238.8bis</t>
  </si>
  <si>
    <t>239.6bis</t>
  </si>
  <si>
    <t>239.7bis</t>
  </si>
  <si>
    <t>239.8bis</t>
  </si>
  <si>
    <t>240.6bis</t>
  </si>
  <si>
    <t>240.7bis</t>
  </si>
  <si>
    <t>240.8bis</t>
  </si>
  <si>
    <t>241.6bis</t>
  </si>
  <si>
    <t>241.7bis</t>
  </si>
  <si>
    <t>241.8bis</t>
  </si>
  <si>
    <t>242.6bis</t>
  </si>
  <si>
    <t>242.7bis</t>
  </si>
  <si>
    <t>242.8bis</t>
  </si>
  <si>
    <t>243.6bis</t>
  </si>
  <si>
    <t>243.7bis</t>
  </si>
  <si>
    <t>243.8bis</t>
  </si>
  <si>
    <t>244.6bis</t>
  </si>
  <si>
    <t>244.7bis</t>
  </si>
  <si>
    <t>244.8bis</t>
  </si>
  <si>
    <t>245.6bis</t>
  </si>
  <si>
    <t>245.7bis</t>
  </si>
  <si>
    <t>245.8bis</t>
  </si>
  <si>
    <t>246.6bis</t>
  </si>
  <si>
    <t>246.7bis</t>
  </si>
  <si>
    <t>246.8bis</t>
  </si>
  <si>
    <t>247.6bis</t>
  </si>
  <si>
    <t>247.7bis</t>
  </si>
  <si>
    <t>247.8bis</t>
  </si>
  <si>
    <t>248.6bis</t>
  </si>
  <si>
    <t>248.7bis</t>
  </si>
  <si>
    <t>248.8bis</t>
  </si>
  <si>
    <t>249.6bis</t>
  </si>
  <si>
    <t>249.7bis</t>
  </si>
  <si>
    <t>249.8bis</t>
  </si>
  <si>
    <t>250.7bis</t>
  </si>
  <si>
    <t>250.8bis</t>
  </si>
  <si>
    <t>251.7bis</t>
  </si>
  <si>
    <t>251.8bis</t>
  </si>
  <si>
    <t>252.6bis</t>
  </si>
  <si>
    <t>252.7bis</t>
  </si>
  <si>
    <t>252.8bis</t>
  </si>
  <si>
    <t>253.6bis</t>
  </si>
  <si>
    <t>253.7bis</t>
  </si>
  <si>
    <t>253.8bis</t>
  </si>
  <si>
    <t>254.6bis</t>
  </si>
  <si>
    <t>254.7bis</t>
  </si>
  <si>
    <t>254.8bis</t>
  </si>
  <si>
    <t>255.6bis</t>
  </si>
  <si>
    <t>255.7a.bis</t>
  </si>
  <si>
    <t>255.7b.bis</t>
  </si>
  <si>
    <t>255.7c.bis</t>
  </si>
  <si>
    <t>255.8bis</t>
  </si>
  <si>
    <t>256.6bis</t>
  </si>
  <si>
    <t>256.7.i.bis</t>
  </si>
  <si>
    <t>256.7.ii.bis</t>
  </si>
  <si>
    <t>256.7.iii.bis</t>
  </si>
  <si>
    <t>257.6bis</t>
  </si>
  <si>
    <t>257.7.i.bis</t>
  </si>
  <si>
    <t>257.7.ii.bis</t>
  </si>
  <si>
    <t>257.7.iii.bis</t>
  </si>
  <si>
    <t>257.8bis</t>
  </si>
  <si>
    <t>258.5bis</t>
  </si>
  <si>
    <t>258.6.i.bis</t>
  </si>
  <si>
    <t>258.6.ii.bis</t>
  </si>
  <si>
    <t>258.6.iii.bis</t>
  </si>
  <si>
    <t>258.7bis</t>
  </si>
  <si>
    <t>258.8bis</t>
  </si>
  <si>
    <t>259.6bis</t>
  </si>
  <si>
    <t>259.7.i.bis</t>
  </si>
  <si>
    <t>259.7.ii.bis</t>
  </si>
  <si>
    <t>259.8bis</t>
  </si>
  <si>
    <t>259.9.i.bis</t>
  </si>
  <si>
    <t>259.9.ii.bis</t>
  </si>
  <si>
    <t>260.10bis</t>
  </si>
  <si>
    <t>260.6bis</t>
  </si>
  <si>
    <t>260.7.i.bis</t>
  </si>
  <si>
    <t>260.7.ii.bis</t>
  </si>
  <si>
    <t>260.8bis</t>
  </si>
  <si>
    <t>260.9bis</t>
  </si>
  <si>
    <t>261.7bis</t>
  </si>
  <si>
    <t>261.8bis</t>
  </si>
  <si>
    <t>262.10bis</t>
  </si>
  <si>
    <t>262.5bis</t>
  </si>
  <si>
    <t>262.6bis</t>
  </si>
  <si>
    <t>262.7.i.bis</t>
  </si>
  <si>
    <t>262.7.ii.bis</t>
  </si>
  <si>
    <t>262.8bis</t>
  </si>
  <si>
    <t>262.9bis</t>
  </si>
  <si>
    <t>263.5bis</t>
  </si>
  <si>
    <t>263.6bis</t>
  </si>
  <si>
    <t>264.5bis</t>
  </si>
  <si>
    <t>264.6.i.bis</t>
  </si>
  <si>
    <t>264.6.ii.bis</t>
  </si>
  <si>
    <t>3 Loyen Laken</t>
  </si>
  <si>
    <t>3 Loyen Laken +  Lappoorern Roet</t>
  </si>
  <si>
    <t>3 Loyen Lakens Gruen Geverwet</t>
  </si>
  <si>
    <t>3 Loyenlaken lappoorern blau</t>
  </si>
  <si>
    <t>3 Seal Cloth</t>
  </si>
  <si>
    <t>3 Seal Cloth dyed Blue and then Green</t>
  </si>
  <si>
    <t>4 Gezwooren vander Poerteryen</t>
  </si>
  <si>
    <t>4 Gezwooren vander Poirteryen</t>
  </si>
  <si>
    <t>4 Gezwooren vander Poorteryen</t>
  </si>
  <si>
    <t>4 Gezwoorenen vander Poorleren</t>
  </si>
  <si>
    <t>4 Gezwoorenen vander Poorteren</t>
  </si>
  <si>
    <t xml:space="preserve">4 Ghezwooren vander Poorterer </t>
  </si>
  <si>
    <t>4 Ghezwooren vander Poortereyen</t>
  </si>
  <si>
    <t>4 Ghezwooren vander Poorteryen</t>
  </si>
  <si>
    <t>4 Ghezwoorene voder Poorterye</t>
  </si>
  <si>
    <t>4 Ghezwoorene vorder Poorterye</t>
  </si>
  <si>
    <t>4 Ghezwoorenen vander Poorteren</t>
  </si>
  <si>
    <t>4 Ghezwoorese van den Poortereye</t>
  </si>
  <si>
    <t>4 Paelders + 4 Pypes</t>
  </si>
  <si>
    <t>4 Rentmeeste von Mechelen  + 2 Deekens vonder Wollewerke</t>
  </si>
  <si>
    <t>4 Rentmeester</t>
  </si>
  <si>
    <t>4 Rentmeesteren</t>
  </si>
  <si>
    <t>4 Rentmeesters</t>
  </si>
  <si>
    <t>4 Secretaries</t>
  </si>
  <si>
    <t>46v</t>
  </si>
  <si>
    <t>7 Gezwoorenen wonder Wollewerke</t>
  </si>
  <si>
    <t>7 Ghezwoorene vander Wollewerke</t>
  </si>
  <si>
    <t>7 Ghezwoorenen wonder Wollewerke</t>
  </si>
  <si>
    <t>8 Clerks</t>
  </si>
  <si>
    <t>9  Tan Cloth of 3 Seals + 2 Tan Lappoer Cloth</t>
  </si>
  <si>
    <t>9 Cloth of 3 Seals + 2 Blue Lappoer Cloth</t>
  </si>
  <si>
    <t>9 Cloth of 3 Seals + 2 Red Lappoer Cloth</t>
  </si>
  <si>
    <t>Acoleyen Blue Cloth</t>
  </si>
  <si>
    <t>All Saints</t>
  </si>
  <si>
    <t>All Saints or</t>
  </si>
  <si>
    <t>Andriesen Tanneyt Geverft coste mette scheren al op bereyt</t>
  </si>
  <si>
    <t>Aquamarine Cloth</t>
  </si>
  <si>
    <t>as % of</t>
  </si>
  <si>
    <t>as % of T</t>
  </si>
  <si>
    <t>B</t>
  </si>
  <si>
    <t>B1</t>
  </si>
  <si>
    <t>B1A</t>
  </si>
  <si>
    <t>B1AC</t>
  </si>
  <si>
    <t>B1H</t>
  </si>
  <si>
    <t>B1HPL</t>
  </si>
  <si>
    <t>B1L</t>
  </si>
  <si>
    <t>B1LSC</t>
  </si>
  <si>
    <t>B1LSL</t>
  </si>
  <si>
    <t>B1M</t>
  </si>
  <si>
    <t>B1MSL</t>
  </si>
  <si>
    <t>B1P</t>
  </si>
  <si>
    <t>B1PSC</t>
  </si>
  <si>
    <t>B1PSL</t>
  </si>
  <si>
    <t>B1SC</t>
  </si>
  <si>
    <t>B1SL</t>
  </si>
  <si>
    <t>B1W</t>
  </si>
  <si>
    <t>B1Z</t>
  </si>
  <si>
    <t>B1ZSC</t>
  </si>
  <si>
    <t>B1ZSL</t>
  </si>
  <si>
    <t>B2</t>
  </si>
  <si>
    <t>B3</t>
  </si>
  <si>
    <t>B3SC</t>
  </si>
  <si>
    <t>B3TSL</t>
  </si>
  <si>
    <t>B4</t>
  </si>
  <si>
    <t>Basket in d gr</t>
  </si>
  <si>
    <t>Bellaerts Cloth</t>
  </si>
  <si>
    <t>BL</t>
  </si>
  <si>
    <t>Black</t>
  </si>
  <si>
    <t>Black Broadcloth</t>
  </si>
  <si>
    <t>Black Cloth</t>
  </si>
  <si>
    <t>Black Cloth + Ells of 5 Seals</t>
  </si>
  <si>
    <t>Black Cloth of 5 Bells</t>
  </si>
  <si>
    <t>Black Cloth of 5 seals</t>
  </si>
  <si>
    <t>Black Cloth of 5 Seals</t>
  </si>
  <si>
    <t>Black CLoth of 5 Seals</t>
  </si>
  <si>
    <t>Black Cloth of 5 Seals + Ells</t>
  </si>
  <si>
    <t>Black Cloth of 5 Seals dyed and sheared</t>
  </si>
  <si>
    <t>Black Ells Cloth</t>
  </si>
  <si>
    <t>Black Roes Cloth</t>
  </si>
  <si>
    <t>Black Rooslaken</t>
  </si>
  <si>
    <t>Blau Lakenen</t>
  </si>
  <si>
    <t>Blauw Lapoer Lakenen</t>
  </si>
  <si>
    <t>Blauw Lappoer Laken</t>
  </si>
  <si>
    <t>Blauwe Ghecortoende Laken</t>
  </si>
  <si>
    <t>Blauwe Laken</t>
  </si>
  <si>
    <t>Blauwe Lakene</t>
  </si>
  <si>
    <t>Blue</t>
  </si>
  <si>
    <t>Blue [Lappoer?] Cloth</t>
  </si>
  <si>
    <t>Blue Cloth</t>
  </si>
  <si>
    <t>Blue Cloth dyed and sheared</t>
  </si>
  <si>
    <t>Blue Lapoer Cloth</t>
  </si>
  <si>
    <t>Blue Lappoer Cloth</t>
  </si>
  <si>
    <t>Blue Medley</t>
  </si>
  <si>
    <t>Blue Scarlet Cloth</t>
  </si>
  <si>
    <t>Blue Striped Cloth</t>
  </si>
  <si>
    <t>Blue Striped Medley Cloth</t>
  </si>
  <si>
    <t>BM</t>
  </si>
  <si>
    <t>Boxhoren Cloth</t>
  </si>
  <si>
    <t>Boxhoren Medley Cloth</t>
  </si>
  <si>
    <t>Breakdown of ells 17 x 10 and 2 x 6 for a total of 182.</t>
  </si>
  <si>
    <t>Breed Laken te blauwen, te meedene zwart ende te scherene</t>
  </si>
  <si>
    <t>Breede Lakene dobbel weet te verwen</t>
  </si>
  <si>
    <t>Breede Lakene Dobbelweet</t>
  </si>
  <si>
    <t>Breede Zwart Lakene</t>
  </si>
  <si>
    <t>Broad/</t>
  </si>
  <si>
    <t>Broadcloth to be dyed black in madder and sheared</t>
  </si>
  <si>
    <t>Brown</t>
  </si>
  <si>
    <t>Brown Scarlet</t>
  </si>
  <si>
    <t>Brown Tan Striped Cloth</t>
  </si>
  <si>
    <t>Calculations on 202/2 yield total of 30.625 ells per cloth</t>
  </si>
  <si>
    <t>Cappruger</t>
  </si>
  <si>
    <t>Cappruyers</t>
  </si>
  <si>
    <t>CC 41.260</t>
  </si>
  <si>
    <t>CC 41.261</t>
  </si>
  <si>
    <t>CC 41.262</t>
  </si>
  <si>
    <t>CC 41.263</t>
  </si>
  <si>
    <t>CC 41.264</t>
  </si>
  <si>
    <t>CC 41.265</t>
  </si>
  <si>
    <t>CC 41.266</t>
  </si>
  <si>
    <t>CC 41.267</t>
  </si>
  <si>
    <t>CC 41.268</t>
  </si>
  <si>
    <t>CC 41.269</t>
  </si>
  <si>
    <t>CC 41.270</t>
  </si>
  <si>
    <t>CC 41.271</t>
  </si>
  <si>
    <t>CC 41.272</t>
  </si>
  <si>
    <t>CC 41.273</t>
  </si>
  <si>
    <t>CC 41.274</t>
  </si>
  <si>
    <t>CC 41.275</t>
  </si>
  <si>
    <t>CC 41.276</t>
  </si>
  <si>
    <t>CC 41.277</t>
  </si>
  <si>
    <t>CC 41.278</t>
  </si>
  <si>
    <t>CC 41.279</t>
  </si>
  <si>
    <t>CC 41.280</t>
  </si>
  <si>
    <t>CC 41.281</t>
  </si>
  <si>
    <t>CC 41.282</t>
  </si>
  <si>
    <t>CC 41.283</t>
  </si>
  <si>
    <t>CC 41.284</t>
  </si>
  <si>
    <t>CC 41.285</t>
  </si>
  <si>
    <t>Christmas</t>
  </si>
  <si>
    <t>CL</t>
  </si>
  <si>
    <t>Clerke</t>
  </si>
  <si>
    <t>Clerken</t>
  </si>
  <si>
    <t>Clerks</t>
  </si>
  <si>
    <t>Cloth</t>
  </si>
  <si>
    <t>Cloth and Description</t>
  </si>
  <si>
    <t>Cloth for linings</t>
  </si>
  <si>
    <t>Cloth in</t>
  </si>
  <si>
    <t>Cloth of 3 Seals</t>
  </si>
  <si>
    <t>Cloth of 3 Seals + 2 Blue Lappoor Cloth</t>
  </si>
  <si>
    <t>Cloth of 3 Seals + 3 Green Lappoer Cloth</t>
  </si>
  <si>
    <t>Cloth of 3 Seals + 3 Tan Lappoer Cloth</t>
  </si>
  <si>
    <t>Cloth of 3 Seals + 4 Blue Lappoer Cloth</t>
  </si>
  <si>
    <t>Cloth of 3 Seals + Blue Lappor Cloth</t>
  </si>
  <si>
    <t>Cloth of 3 Seals + Tan Lapoore Cloth</t>
  </si>
  <si>
    <t>Cloth of 3 Seals dyed Blue</t>
  </si>
  <si>
    <t>Cloth of 3 Seals dyed Green</t>
  </si>
  <si>
    <t>Cloth of 3 Seals dyed Red</t>
  </si>
  <si>
    <t>Cloth of 3 Seals dyed Tan</t>
  </si>
  <si>
    <t>Cloth of Five Seals</t>
  </si>
  <si>
    <t>Cloth of Three Seals</t>
  </si>
  <si>
    <t>Cloth of Three Seals + Tan Lappooren Cloth</t>
  </si>
  <si>
    <t>Cloth of Three Seals and Lappoer (?) Cloth dyed Green</t>
  </si>
  <si>
    <t>Cloths:</t>
  </si>
  <si>
    <t>Cnape</t>
  </si>
  <si>
    <t>Cnapen</t>
  </si>
  <si>
    <t>Colour</t>
  </si>
  <si>
    <t>COLOURS</t>
  </si>
  <si>
    <t>Commodity</t>
  </si>
  <si>
    <t>Consumer</t>
  </si>
  <si>
    <t>Cost</t>
  </si>
  <si>
    <t>Cost of</t>
  </si>
  <si>
    <t>Costs</t>
  </si>
  <si>
    <t>CRL</t>
  </si>
  <si>
    <t>Cross Cloth</t>
  </si>
  <si>
    <t>Crown [Smekens?] Cloth</t>
  </si>
  <si>
    <t>Crown [Smekens?] Cloth?</t>
  </si>
  <si>
    <t>Crown Cloth</t>
  </si>
  <si>
    <t>Crown Cloth dyed Blue and then Green</t>
  </si>
  <si>
    <t>Currency</t>
  </si>
  <si>
    <t>Daily Wage</t>
  </si>
  <si>
    <t>Damask Silks</t>
  </si>
  <si>
    <t>Dark Blue</t>
  </si>
  <si>
    <t>Dark Blue Scarlet Cloth</t>
  </si>
  <si>
    <t>Dark Blue Striped Cloth</t>
  </si>
  <si>
    <t>Dark Brown Tan</t>
  </si>
  <si>
    <t>Dark Brown-Blue Cloth</t>
  </si>
  <si>
    <t>Dark Green</t>
  </si>
  <si>
    <t>Dark Ice Grey</t>
  </si>
  <si>
    <t>Dark Medley Cloth</t>
  </si>
  <si>
    <t xml:space="preserve">Date: </t>
  </si>
  <si>
    <t>Days' Wages</t>
  </si>
  <si>
    <t>DD</t>
  </si>
  <si>
    <t>Decimal</t>
  </si>
  <si>
    <t>Dekene</t>
  </si>
  <si>
    <t>Dekenen</t>
  </si>
  <si>
    <t>Dekenens</t>
  </si>
  <si>
    <t>Dekens</t>
  </si>
  <si>
    <t>Description</t>
  </si>
  <si>
    <t>Dickedinnen</t>
  </si>
  <si>
    <t>Dieneert</t>
  </si>
  <si>
    <t>Dieners</t>
  </si>
  <si>
    <t>Dieners van der Stadt</t>
  </si>
  <si>
    <t>Dieners vorder Stadt</t>
  </si>
  <si>
    <t>Dobbelweet</t>
  </si>
  <si>
    <t>Dobbelweet Laken</t>
  </si>
  <si>
    <t>Dobbelweet Lakene</t>
  </si>
  <si>
    <t>Double Broadcloth</t>
  </si>
  <si>
    <t>Double broadcloth to be dyed</t>
  </si>
  <si>
    <t>Double Cloth</t>
  </si>
  <si>
    <t>Double Cloths of 5 seals</t>
  </si>
  <si>
    <t>Drenaers</t>
  </si>
  <si>
    <t>Drie Loyen Lakenen Groen Geverft</t>
  </si>
  <si>
    <t>Drieloyen Laken lappoorern taneyt ghevereuwert</t>
  </si>
  <si>
    <t>Drieloyen Lakens Blau Gheverouwet</t>
  </si>
  <si>
    <t>Driloyen Laken +  Lappoorern Taneyt</t>
  </si>
  <si>
    <t xml:space="preserve">Drye Loyen Lakenen Blau Geverft </t>
  </si>
  <si>
    <t>Drye Loyen Lakenen Blauwe Gheverft</t>
  </si>
  <si>
    <t>Drye Loyen Lakenen Tanneyt Geverft</t>
  </si>
  <si>
    <t>Drye Loyen Lakens af gesoden root geveryt</t>
  </si>
  <si>
    <t>Drye Loyen Lakens groen geverlt</t>
  </si>
  <si>
    <t>Drye Loyen Laknes Tanneyt</t>
  </si>
  <si>
    <t>Dryeloyen Laken</t>
  </si>
  <si>
    <t>Dryeloyen Laken Groen Gheverft</t>
  </si>
  <si>
    <t>Dryeloyen Laken Tanneyt Gheverft</t>
  </si>
  <si>
    <t>Dryloyen Laken Root geverowet</t>
  </si>
  <si>
    <t>Dyeing</t>
  </si>
  <si>
    <t>Dyeing and</t>
  </si>
  <si>
    <t>Easter</t>
  </si>
  <si>
    <t>Easter or</t>
  </si>
  <si>
    <t>EL</t>
  </si>
  <si>
    <t>Ell Black Cloth of 5 Seals</t>
  </si>
  <si>
    <t>Ell Blaue Lakenen</t>
  </si>
  <si>
    <t>Ell Blaus Laken</t>
  </si>
  <si>
    <t>Ell in</t>
  </si>
  <si>
    <t>Ell Ingeltierne Laken Ghezworene</t>
  </si>
  <si>
    <t>Ell Ingheltiers Laken Ghezworene</t>
  </si>
  <si>
    <t>Ell Mincxels Laken</t>
  </si>
  <si>
    <t>Ell Roete Lakens</t>
  </si>
  <si>
    <t>Ell Roets Laken</t>
  </si>
  <si>
    <t>Ell Roets Lakens</t>
  </si>
  <si>
    <t>Ell Roots Laken</t>
  </si>
  <si>
    <t>Ell Roots Lakens</t>
  </si>
  <si>
    <t>Ell Tanneyt Laken</t>
  </si>
  <si>
    <t>Ell Tanneyts Laken</t>
  </si>
  <si>
    <t>Ell Zwart Laken von 5 Loyen</t>
  </si>
  <si>
    <t xml:space="preserve">Ell Zwart Lakens von 5 Loyen </t>
  </si>
  <si>
    <t>Elle Roete Lakene</t>
  </si>
  <si>
    <t>Elle Roete Lakens</t>
  </si>
  <si>
    <t>Ellen Gruens Laken</t>
  </si>
  <si>
    <t>Ellen Ingelterius Lakens al bereyt</t>
  </si>
  <si>
    <t>Ellen Ingeltierne Lakene</t>
  </si>
  <si>
    <t>Ellen lakens van 5 loeyen zwert gheveruwert</t>
  </si>
  <si>
    <t>Ellen Lakens von vijf Loyen Zwert Gheverft</t>
  </si>
  <si>
    <t>Ellen Moreyts Laken</t>
  </si>
  <si>
    <t>Ellen Roets Laken</t>
  </si>
  <si>
    <t>Ellen Roets Lakenen</t>
  </si>
  <si>
    <t>Ellen Roots Laken</t>
  </si>
  <si>
    <t>Ellen Zwart Laken von 5 Loyen</t>
  </si>
  <si>
    <t>Ellen Zwarts Laken</t>
  </si>
  <si>
    <t>Ellen Zwert Lakens al op bereyt</t>
  </si>
  <si>
    <t>Ellen Zwert Lakens mette scheren al op bereyt</t>
  </si>
  <si>
    <t>Ells Black Cloth</t>
  </si>
  <si>
    <t>Ells Black Cloth finished</t>
  </si>
  <si>
    <t>Ells Black Cloth of 3 Seals</t>
  </si>
  <si>
    <t>Ells Black Cloth of 5 Seals</t>
  </si>
  <si>
    <t xml:space="preserve">Ells Black Cloth of 5 Seals </t>
  </si>
  <si>
    <t>Ells Black Cloth of 5 Seals and finished</t>
  </si>
  <si>
    <t>Ells Black Cloth of 5 Seals sheared and finished</t>
  </si>
  <si>
    <t>Ells Black Coth of 5 Seals</t>
  </si>
  <si>
    <t>Ells Blaeus</t>
  </si>
  <si>
    <t>Ells Blaeus Lakens</t>
  </si>
  <si>
    <t>Ells Blau Lakens</t>
  </si>
  <si>
    <t>Ells Blaus</t>
  </si>
  <si>
    <t>Ells Blue Cloth</t>
  </si>
  <si>
    <t>Ells Blue CLoth</t>
  </si>
  <si>
    <t>Ells Cloth of 5 Seals</t>
  </si>
  <si>
    <t>Ells Cloth of 5 Seals dyed Black</t>
  </si>
  <si>
    <t>Ells Dobbelweet</t>
  </si>
  <si>
    <t>Ells Dobbelweett Lakens ghezworens</t>
  </si>
  <si>
    <t>Ells Double cloth</t>
  </si>
  <si>
    <t>Ells Double Cloth</t>
  </si>
  <si>
    <t>Ells English Cloth</t>
  </si>
  <si>
    <t>Ells English Cloth Finished</t>
  </si>
  <si>
    <t>Ells Grauue Lakens</t>
  </si>
  <si>
    <t>Ells Grauw Mincsel Laken</t>
  </si>
  <si>
    <t>Ells Green Cloth</t>
  </si>
  <si>
    <t>Ells Green Cloth of 5 Seals</t>
  </si>
  <si>
    <t>Ells Grey Cloth</t>
  </si>
  <si>
    <t>Ells Grey CLoth</t>
  </si>
  <si>
    <t>Ells Grey Medley Cloth</t>
  </si>
  <si>
    <t xml:space="preserve">Ells Groens </t>
  </si>
  <si>
    <t>Ells Groens Laken von 5 Loyen</t>
  </si>
  <si>
    <t>Ells Incgheltereeren Lakens</t>
  </si>
  <si>
    <t>Ells Ingeltereren Laken</t>
  </si>
  <si>
    <t xml:space="preserve">Ells Ingeltererien </t>
  </si>
  <si>
    <t>Ells Ingelterrius Lakens [unfinished]</t>
  </si>
  <si>
    <t>Ells Ingeltieren Laken</t>
  </si>
  <si>
    <t>Ells Laken van 5 Loyen</t>
  </si>
  <si>
    <t>Ells Laken van vijf Loyen</t>
  </si>
  <si>
    <t>Ells Laken van vijf loyen al op bereyt</t>
  </si>
  <si>
    <t>Ells Laken van vijl loyen al op bereyt</t>
  </si>
  <si>
    <t>Ells Laken von 3 loyen zwert geverft</t>
  </si>
  <si>
    <t>Ells Laken von 5 Loyen Moreyt</t>
  </si>
  <si>
    <t>Ells Laken von 5 Loyen Tanneyt</t>
  </si>
  <si>
    <t>Ells Laken von 5 Loyen Zwart</t>
  </si>
  <si>
    <t>Ells Lakens van 5 Loeyen Zwert</t>
  </si>
  <si>
    <t>Ells Lakens van 5 Loyens Moreyt</t>
  </si>
  <si>
    <t>Ells Lakens van vijf Loyen</t>
  </si>
  <si>
    <t>Ells Lakens van vijf Loyen Zwert Geverft</t>
  </si>
  <si>
    <t xml:space="preserve">Ells Lakens von 5 Looyen </t>
  </si>
  <si>
    <t>Ells Lakens von 5 Loyen</t>
  </si>
  <si>
    <t>Ells Lakens von 5 Loyen Moreyt</t>
  </si>
  <si>
    <t>Ells Lakens von 5 Loyen Zwart</t>
  </si>
  <si>
    <t>Ells Lakens von vijf Looyen</t>
  </si>
  <si>
    <t>Ells Lakens von vijf Looyen al op bereyt</t>
  </si>
  <si>
    <t>Ells Lakens von vijf loyen</t>
  </si>
  <si>
    <t>Ells Lakens von vijl loyen</t>
  </si>
  <si>
    <t>Ells Lakens Zwart von 5 Loyen</t>
  </si>
  <si>
    <t>Ells Medley Cloth</t>
  </si>
  <si>
    <t>Ells Medley Cloth [Rose?]</t>
  </si>
  <si>
    <t>Ells Mincxels Rooslakens</t>
  </si>
  <si>
    <t>Ells Minxele</t>
  </si>
  <si>
    <t>Ells Moreyt</t>
  </si>
  <si>
    <t>Ells Moreyt Laken von 5 Loyen</t>
  </si>
  <si>
    <t>Ells Moreyt Lakenen al ap bereyt</t>
  </si>
  <si>
    <t>Ells Murrey Cloth</t>
  </si>
  <si>
    <t>Ells Murrey Cloth Finished</t>
  </si>
  <si>
    <t>Ells Murrey Cloth of 5 Seals</t>
  </si>
  <si>
    <t>ELls Murrey Cloth of 5 Seals</t>
  </si>
  <si>
    <t>Ells Peersch Laken</t>
  </si>
  <si>
    <t>Ells Persch Laken</t>
  </si>
  <si>
    <t>Ells Persch Lakens</t>
  </si>
  <si>
    <t>Ells Perse Cloth</t>
  </si>
  <si>
    <t>Ells Red Cloth</t>
  </si>
  <si>
    <t>Ells Red CLoth</t>
  </si>
  <si>
    <t>Ells Red Cloth [for caps?]</t>
  </si>
  <si>
    <t>Ells Roeslakens Zwart</t>
  </si>
  <si>
    <t>Ells Roete</t>
  </si>
  <si>
    <t xml:space="preserve">Ells Roete </t>
  </si>
  <si>
    <t>Ells Roete Lakene</t>
  </si>
  <si>
    <t>Ells Roets Laken</t>
  </si>
  <si>
    <t>Ells Roets Lakens</t>
  </si>
  <si>
    <t>Ells Roos Lakens Zwart Gheverwet</t>
  </si>
  <si>
    <t>Ells Rooslaken</t>
  </si>
  <si>
    <t>Ells Rooslaken Zwart</t>
  </si>
  <si>
    <t>Ells Rooslakenen Tanneyt Gheveruut</t>
  </si>
  <si>
    <t>Ells Rooslakens Metten Scherene</t>
  </si>
  <si>
    <t>Ells Rooslakens Zwart</t>
  </si>
  <si>
    <t>Ells Rooslakens Zwart Gheverurwt</t>
  </si>
  <si>
    <t>Ells Roots Laken</t>
  </si>
  <si>
    <t>Ells Roots Lakens</t>
  </si>
  <si>
    <t>Ells Rose Cloth</t>
  </si>
  <si>
    <t>Ells Rose Cloth [dyed ?] Black</t>
  </si>
  <si>
    <t>Ells Rose Cloth [dyed?] Black</t>
  </si>
  <si>
    <t>Ells Rose Cloth [dyed?] Black and finished</t>
  </si>
  <si>
    <t>Ells Rose Cloth [dyed?] Black and sheared</t>
  </si>
  <si>
    <t>Ells Rose Cloth dyed [?] Black</t>
  </si>
  <si>
    <t>Ells Rose Cloth dyed Black</t>
  </si>
  <si>
    <t>Ells Rose Cloth dyed Black and finished</t>
  </si>
  <si>
    <t>Ells Rose Cloth dyed Black sheared and finished</t>
  </si>
  <si>
    <t>Ells Rose Cloth dyed Tan</t>
  </si>
  <si>
    <t>Ells Rose Cloth sheared</t>
  </si>
  <si>
    <t>Ells Swert Lakens</t>
  </si>
  <si>
    <t xml:space="preserve">Ells Swert Lakens van 5 Looyen </t>
  </si>
  <si>
    <t xml:space="preserve">Ells Swert Lakens von 5 Looyen </t>
  </si>
  <si>
    <t>Ells Swert Lakens von drye loyen</t>
  </si>
  <si>
    <t>Ells Swert Lakens von vijf loyen</t>
  </si>
  <si>
    <t>Ells Swert Lakens von vijf Loyen</t>
  </si>
  <si>
    <t>Ells Swerts Lakens</t>
  </si>
  <si>
    <t>Ells Tan Cloth</t>
  </si>
  <si>
    <t>Ells Tan Cloth [of 5 Seals?]</t>
  </si>
  <si>
    <t>Ells Tan Cloth of 5 Seals</t>
  </si>
  <si>
    <t>Ells Taneyt</t>
  </si>
  <si>
    <t>Ells Tanneyt</t>
  </si>
  <si>
    <t>Ells Tanneyt [von 5 loyen?]</t>
  </si>
  <si>
    <t>Ells Tanneyt Geswoornenen Wollewile</t>
  </si>
  <si>
    <t>Ells Tanneyts Laken</t>
  </si>
  <si>
    <t>Ells von 5 Loyen Zwart</t>
  </si>
  <si>
    <t>Ells Zwart Laken</t>
  </si>
  <si>
    <t>Ells Zwart Laken van 5 Looojen</t>
  </si>
  <si>
    <t>Ells Zwart Laken van 5 Looyen</t>
  </si>
  <si>
    <t>Ells Zwart Laken van 5 Loyen</t>
  </si>
  <si>
    <t>Ells Zwart Laken von 5 Looyen</t>
  </si>
  <si>
    <t>Ells Zwart Laken von 5 Loyen</t>
  </si>
  <si>
    <t>Ells Zwart Laken von 5 Loyen gheswoernen</t>
  </si>
  <si>
    <t>Ells Zwart Laken von 5 Loyen ghewoene</t>
  </si>
  <si>
    <t>Ells Zwart Laken von 5 Loyen P ghesw</t>
  </si>
  <si>
    <t>Ells Zwart Laken von V [5] Loyen</t>
  </si>
  <si>
    <t>Ells Zwart Lakens</t>
  </si>
  <si>
    <t>Ells Zwart Lakens von 5 Loyen</t>
  </si>
  <si>
    <t>Ells Zwart Roeslaken</t>
  </si>
  <si>
    <t>Ells Zwart Roeslakene</t>
  </si>
  <si>
    <t>Ells Zwart Roeslakens</t>
  </si>
  <si>
    <t>Ells Zwart Roos Laken</t>
  </si>
  <si>
    <t>Ells Zwart Roos Lakens</t>
  </si>
  <si>
    <t>Ells Zwart Roose Lakens</t>
  </si>
  <si>
    <t>Ells Zwart Rooslaken</t>
  </si>
  <si>
    <t>Ells Zwart Rooslakens</t>
  </si>
  <si>
    <t>Ells Zwart Rooslakens metten Scherene</t>
  </si>
  <si>
    <t>Ells Zwart Rooze Lakens</t>
  </si>
  <si>
    <t>Ells Zwart von 5 Loyen</t>
  </si>
  <si>
    <t>Ells Zwarte Laken</t>
  </si>
  <si>
    <t>Ells Zwarts Laken</t>
  </si>
  <si>
    <t>Ells Zwarts Laken Ghezwoernene</t>
  </si>
  <si>
    <t>Ells Zwarts Lakens</t>
  </si>
  <si>
    <t>Ells Zweert Rooslaken</t>
  </si>
  <si>
    <t>Ells Zweert Rooslaken coste metten scheren al op bereyt</t>
  </si>
  <si>
    <t>Ells Zweert Rooslakens</t>
  </si>
  <si>
    <t>Ells Zweert Rooslakens al op bereyt</t>
  </si>
  <si>
    <t>Ells Zweert Rooslakens mette scheren al op bereyt</t>
  </si>
  <si>
    <t>Ells Zwerdt Lakens</t>
  </si>
  <si>
    <t>Ells Zwert Laken van 5 Loyen</t>
  </si>
  <si>
    <t>Ells Zwert Laken van vijf loyen</t>
  </si>
  <si>
    <t>Ells Zwert Laken van vijf loyen costen metten scheren al op bereyt</t>
  </si>
  <si>
    <t>Ells Zwert Lakens</t>
  </si>
  <si>
    <t>Ells Zwert Lakens al op bereyt</t>
  </si>
  <si>
    <t xml:space="preserve">Ells Zwert Lakens van 5 Looyen </t>
  </si>
  <si>
    <t>Ells Zwert Lakens van 5 Loyen</t>
  </si>
  <si>
    <t>Ells Zwert Lakens van vijf loyen</t>
  </si>
  <si>
    <t>Ells Zwert Lakens van vijf Loyen</t>
  </si>
  <si>
    <t>Ells Zwert Lakens van vijf Loyen coste mette scherenen al op bereyt</t>
  </si>
  <si>
    <t xml:space="preserve">Ells Zwert Lakens von 5 Looyen </t>
  </si>
  <si>
    <t>Ells Zwert Lakens von 5 Loyen</t>
  </si>
  <si>
    <t>Ells Zwert Lakens von vijf Looyen</t>
  </si>
  <si>
    <t>Ells Zwert Lakens von vijf loyen</t>
  </si>
  <si>
    <t>Ells Zwert Lakens von vijf Loyen</t>
  </si>
  <si>
    <t>Ells Zwert Lakens von vijf loyen coste mette scheren al op bereyt</t>
  </si>
  <si>
    <t>Ells Zwert Laknes van 5 Loyen</t>
  </si>
  <si>
    <t>Ells Zwert Laknes van vijf Loyen</t>
  </si>
  <si>
    <t>Ells Zwert Roeslaken al op bereyt</t>
  </si>
  <si>
    <t>Ells Zwert Roeslakene</t>
  </si>
  <si>
    <t>Ells Zwert Rooslakens</t>
  </si>
  <si>
    <t>Ells Zwert Rooslakens al op bereyt</t>
  </si>
  <si>
    <t>Ells Zwerts Laken van vijf Loyen</t>
  </si>
  <si>
    <t>Ells Zwerts Laken van vijf Loyen coste mette scherenne al op bereyt</t>
  </si>
  <si>
    <t>Ells Zwerts Lakens</t>
  </si>
  <si>
    <t>Ells Zwerts Roeslaken</t>
  </si>
  <si>
    <t>English Cloth</t>
  </si>
  <si>
    <t>English Rose Cloth</t>
  </si>
  <si>
    <t>File</t>
  </si>
  <si>
    <t>Finished Cloth</t>
  </si>
  <si>
    <t>Finishing</t>
  </si>
  <si>
    <t>Finishing as</t>
  </si>
  <si>
    <t>Flemish</t>
  </si>
  <si>
    <t>FLS</t>
  </si>
  <si>
    <t>Fluweels</t>
  </si>
  <si>
    <t>Folio/</t>
  </si>
  <si>
    <t>Four Rentmeesters</t>
  </si>
  <si>
    <t>Frank</t>
  </si>
  <si>
    <t>Frank in</t>
  </si>
  <si>
    <t>Franke in</t>
  </si>
  <si>
    <t xml:space="preserve">Franke in </t>
  </si>
  <si>
    <t>FSL</t>
  </si>
  <si>
    <t>G</t>
  </si>
  <si>
    <t>G1</t>
  </si>
  <si>
    <t>G1B</t>
  </si>
  <si>
    <t>G1L</t>
  </si>
  <si>
    <t>G1PL</t>
  </si>
  <si>
    <t>G1SL</t>
  </si>
  <si>
    <t>G1V</t>
  </si>
  <si>
    <t>G1Z</t>
  </si>
  <si>
    <t>G2</t>
  </si>
  <si>
    <t>G2M</t>
  </si>
  <si>
    <t>G2SL</t>
  </si>
  <si>
    <t>G2Z</t>
  </si>
  <si>
    <t>GBrL</t>
  </si>
  <si>
    <t>GDD</t>
  </si>
  <si>
    <t>Gecroende [Crown] Cloth</t>
  </si>
  <si>
    <t>Gecroende Laken</t>
  </si>
  <si>
    <t>Gecroende Smekens Lakens</t>
  </si>
  <si>
    <t>Gecroonde Cloth</t>
  </si>
  <si>
    <t>Gecroonde Laken</t>
  </si>
  <si>
    <t>Gecroonde Lakens</t>
  </si>
  <si>
    <t>Gecroonde Smekens</t>
  </si>
  <si>
    <t>Gecroonde Smekens Lakens</t>
  </si>
  <si>
    <t>Gecroonde Smekens Lakens?</t>
  </si>
  <si>
    <t>Geswoornenen Woole Werkers</t>
  </si>
  <si>
    <t>Getortoerde Lakenen Ierlanche</t>
  </si>
  <si>
    <t>Gezwoorene vander Wollewerke</t>
  </si>
  <si>
    <t>Gezwoorenen voder Wollewerke</t>
  </si>
  <si>
    <t>GFSL</t>
  </si>
  <si>
    <t>Ghecaerden Cloth</t>
  </si>
  <si>
    <t xml:space="preserve">Ghecortoerde Gruenen Laken </t>
  </si>
  <si>
    <t>Ghecortoert Lakene Blaur Gheverwet + Sheared</t>
  </si>
  <si>
    <t>Ghemiijnghede Dickedinnen</t>
  </si>
  <si>
    <t>Ghemijnghede</t>
  </si>
  <si>
    <t>Ghemingde Brussels Cloth</t>
  </si>
  <si>
    <t>Ghent Striped Scarlet Cloth</t>
  </si>
  <si>
    <t>Gheswoerne Pontes</t>
  </si>
  <si>
    <t>Ghezwooene voder Wollewerke</t>
  </si>
  <si>
    <t>Ghezwooene vonden Poortenyer</t>
  </si>
  <si>
    <t>Ghezwooren vander Poortereyen</t>
  </si>
  <si>
    <t>Ghezwoorene vander Wollewerke</t>
  </si>
  <si>
    <t>Ghezwoorene voder Wollewerke</t>
  </si>
  <si>
    <t>Ghezwoorene vonden Wollewerke</t>
  </si>
  <si>
    <t>Ghezwurene</t>
  </si>
  <si>
    <t>Ghezwurene [Guild Official]</t>
  </si>
  <si>
    <t>GHL</t>
  </si>
  <si>
    <t>Graeuwe Lakens voes de vorde Lingen</t>
  </si>
  <si>
    <t>Grau Mincxel</t>
  </si>
  <si>
    <t>Grauwe Lakens</t>
  </si>
  <si>
    <t>Green</t>
  </si>
  <si>
    <t>Green [Lappoer?] Cloth</t>
  </si>
  <si>
    <t>Green Cloth</t>
  </si>
  <si>
    <t>Green Cloth + Ells</t>
  </si>
  <si>
    <t>Green Cloth dyed Blue</t>
  </si>
  <si>
    <t>Green Cloth Finished</t>
  </si>
  <si>
    <t>Green Laken</t>
  </si>
  <si>
    <t>Green Lapoer CLoth</t>
  </si>
  <si>
    <t>Green Lappoer Cloth</t>
  </si>
  <si>
    <t>Green Plain Cloth</t>
  </si>
  <si>
    <t>Green Striped Cloth</t>
  </si>
  <si>
    <t>Grey</t>
  </si>
  <si>
    <t>Grey Cloth for linings</t>
  </si>
  <si>
    <t>Grey Medley</t>
  </si>
  <si>
    <t>Grey Medley Cloth</t>
  </si>
  <si>
    <t>Grey Striped Cloth</t>
  </si>
  <si>
    <t>Groen Laken</t>
  </si>
  <si>
    <t>Groen Lakene + Ells</t>
  </si>
  <si>
    <t>Groen Lakenen al op bereyt</t>
  </si>
  <si>
    <t>Groene Lakenen</t>
  </si>
  <si>
    <t>Groot Brabant</t>
  </si>
  <si>
    <t>Groot Flemish</t>
  </si>
  <si>
    <t>Gruen Lapoerlaken</t>
  </si>
  <si>
    <t>GtSL</t>
  </si>
  <si>
    <t>GtSLSC</t>
  </si>
  <si>
    <t>Gulden</t>
  </si>
  <si>
    <t>Half-Grained (Scarlet)</t>
  </si>
  <si>
    <t>Heavenly Blue</t>
  </si>
  <si>
    <t>Heavenly Blue Plain Cloth</t>
  </si>
  <si>
    <t>Hellemen Cloth</t>
  </si>
  <si>
    <t>HL</t>
  </si>
  <si>
    <t>in</t>
  </si>
  <si>
    <t xml:space="preserve">in </t>
  </si>
  <si>
    <t>in Brabant</t>
  </si>
  <si>
    <t>in d gr of M.</t>
  </si>
  <si>
    <t>in Scilde</t>
  </si>
  <si>
    <t>Ingeltereren Lakens</t>
  </si>
  <si>
    <t>Ingelterieien Laken</t>
  </si>
  <si>
    <t>Ingelterien Laken</t>
  </si>
  <si>
    <t>L</t>
  </si>
  <si>
    <t>Laecken van 3 Looeye + 2 Blauw Lappoor Lakene</t>
  </si>
  <si>
    <t>Laken van 3 Loeye + Blauwe Lappoor Laken</t>
  </si>
  <si>
    <t>Laken van 3 Loeyen + 3 Lappoeren Laken Gruen</t>
  </si>
  <si>
    <t>Laken van 3 Loeyen + 3 Tanneyt Lappoeren</t>
  </si>
  <si>
    <t>Laken van 3 Looyen + Tanneyt Lappooren Laken</t>
  </si>
  <si>
    <t>Laken van drie Loeyen + Loppren Lakens Gruen Ghevurwet</t>
  </si>
  <si>
    <t>Laken van Drye Loeyen + 4 Lappoeren Blau Gheveruwet</t>
  </si>
  <si>
    <t>Laken von 3 Looye + 4 Lapoore Laken Tanneyt</t>
  </si>
  <si>
    <t>Lakene von 5 Loyen + Ells</t>
  </si>
  <si>
    <t>Lakenen al op bereyt</t>
  </si>
  <si>
    <t xml:space="preserve">Lakenen Gecroonde </t>
  </si>
  <si>
    <t>Lakenen Tanneyt Geverft al op bereyt</t>
  </si>
  <si>
    <t>Lakenen van Drye Loyen</t>
  </si>
  <si>
    <t>Lakenen von 5 Loyen Zwart</t>
  </si>
  <si>
    <t>Lakengeld</t>
  </si>
  <si>
    <t>Lakens van 5 Loeyen Zwert</t>
  </si>
  <si>
    <t>Lakens van 5 Looyen zwert gheeruwert al op bereet</t>
  </si>
  <si>
    <t>Laooier Lakene Tanneyt</t>
  </si>
  <si>
    <t>Lapoer Blue Cloth</t>
  </si>
  <si>
    <t>Lappoer Blue Cloth</t>
  </si>
  <si>
    <t>Lappoer Green Cloth</t>
  </si>
  <si>
    <t>Lappoer Laken Blauw</t>
  </si>
  <si>
    <t>Lappoer Lakene Tanneyt</t>
  </si>
  <si>
    <t>Lappoer Red Cloth</t>
  </si>
  <si>
    <t>Lappoerlakene Blauw</t>
  </si>
  <si>
    <t>Lappoerlakenen Root</t>
  </si>
  <si>
    <t>Lapporerenlakene Gruen</t>
  </si>
  <si>
    <t>Stadsarchief Mechelen; Algemeen Rijksarchief België, Rekenkamer</t>
  </si>
  <si>
    <t>LA</t>
  </si>
  <si>
    <t>Laken Ingelteeren Gheverut</t>
  </si>
  <si>
    <t>Laken van 5 Loyen Zwart</t>
  </si>
  <si>
    <t>Laken von 5 loyen dobbelweet</t>
  </si>
  <si>
    <t>Lakenen van 5 loyen persch</t>
  </si>
  <si>
    <t>Lakens af gesotte cruycen</t>
  </si>
  <si>
    <t>Lakens afgescite cruycen</t>
  </si>
  <si>
    <t>Lakens Ingeltereren</t>
  </si>
  <si>
    <t>Lakens Moreyt Geverft</t>
  </si>
  <si>
    <t>Lakens Root Geverft Costen Mellen Scherene al op Bereyt</t>
  </si>
  <si>
    <t>Lammeren Cloth</t>
  </si>
  <si>
    <t>Lapoerlakenen Blauw</t>
  </si>
  <si>
    <t>Lapoir Laken Gruenen</t>
  </si>
  <si>
    <t>Lappoer Cloth</t>
  </si>
  <si>
    <t>Lappoere Laken Gruen Gheveriwet</t>
  </si>
  <si>
    <t>Lappoerlaken Blauw</t>
  </si>
  <si>
    <t>Lappoerlaken Groen</t>
  </si>
  <si>
    <t>Lappoerlaken Gruen</t>
  </si>
  <si>
    <t>Lappoerlaken Root</t>
  </si>
  <si>
    <t>Lappoerlakenen Blaeuw</t>
  </si>
  <si>
    <t>Lappoerlakenen Groen</t>
  </si>
  <si>
    <t>Lappoerlakenen Gruen</t>
  </si>
  <si>
    <t>Lappoerlakenen Root</t>
  </si>
  <si>
    <t>Lappoire Laken</t>
  </si>
  <si>
    <t>Lappoiren Laken</t>
  </si>
  <si>
    <t>Light Blue</t>
  </si>
  <si>
    <t>Light Blue Scarlet Cloth</t>
  </si>
  <si>
    <t>Light Blue Striped Cloth</t>
  </si>
  <si>
    <t>Linen (Lijnen)</t>
  </si>
  <si>
    <t>LL</t>
  </si>
  <si>
    <t>M</t>
  </si>
  <si>
    <t>Maerctlaken</t>
  </si>
  <si>
    <t>MALINES CLOTH PRICES, 1400-1499: CLOTHS FOR CIVIC OFFICIALS</t>
  </si>
  <si>
    <t>MALINES CLOTH PRICES: SYMBOLS</t>
  </si>
  <si>
    <t>Mason/Carp</t>
  </si>
  <si>
    <t>Mechelen Woollen Cloths</t>
  </si>
  <si>
    <t>Medley</t>
  </si>
  <si>
    <t>Medley Cloth</t>
  </si>
  <si>
    <t>Medley Cloth + Ells of 5 Seals</t>
  </si>
  <si>
    <t>Medley Cloth of Five Seals</t>
  </si>
  <si>
    <t>Medley Cloths</t>
  </si>
  <si>
    <t>Mincsel Laken von 5 Loyen</t>
  </si>
  <si>
    <t>Minxel Laken</t>
  </si>
  <si>
    <t>ML</t>
  </si>
  <si>
    <t>Moreyt Laken</t>
  </si>
  <si>
    <t>Mottoen</t>
  </si>
  <si>
    <t>MR</t>
  </si>
  <si>
    <t>MSL</t>
  </si>
  <si>
    <t>Murrey Cloth</t>
  </si>
  <si>
    <t>Murrey Rose Cloth</t>
  </si>
  <si>
    <t>Murrey/Moreit</t>
  </si>
  <si>
    <t>Mynczel Lakens</t>
  </si>
  <si>
    <t>MZ</t>
  </si>
  <si>
    <t>N.B. "voer eene nieuwe piper vander stede" For a new town piper.</t>
  </si>
  <si>
    <t>N.B. 7 Geswoerne of Wullsweck</t>
  </si>
  <si>
    <t>N.B. From 214.1 170 ells = 5.67 cloths</t>
  </si>
  <si>
    <t>No.</t>
  </si>
  <si>
    <t>Notes</t>
  </si>
  <si>
    <t>Number</t>
  </si>
  <si>
    <t>O</t>
  </si>
  <si>
    <t>of CB</t>
  </si>
  <si>
    <t>of Cloths</t>
  </si>
  <si>
    <t>of Ells</t>
  </si>
  <si>
    <t>of Grain</t>
  </si>
  <si>
    <t xml:space="preserve">of the </t>
  </si>
  <si>
    <t>of the Cloth</t>
  </si>
  <si>
    <t>Officers + Werkelieden</t>
  </si>
  <si>
    <t>Officers + Werkelieden [?]</t>
  </si>
  <si>
    <t>One Cloth</t>
  </si>
  <si>
    <t>or Captains</t>
  </si>
  <si>
    <t>OR1</t>
  </si>
  <si>
    <t>Orange</t>
  </si>
  <si>
    <t>Orange Red Cloth</t>
  </si>
  <si>
    <t>Other</t>
  </si>
  <si>
    <t>P</t>
  </si>
  <si>
    <t>P/ell given as 11 stuivers.</t>
  </si>
  <si>
    <t>Paelders</t>
  </si>
  <si>
    <t>Page</t>
  </si>
  <si>
    <t>Pale Green Cloth dyed Black and Finished</t>
  </si>
  <si>
    <t>Pale Green Cloth dyed Perse and  Finished</t>
  </si>
  <si>
    <t>Pale/ Light Green Cloth</t>
  </si>
  <si>
    <t>PE</t>
  </si>
  <si>
    <t>Peacock Cloth</t>
  </si>
  <si>
    <t>Peersch Laken</t>
  </si>
  <si>
    <t>Peersch Laken al op Bereyt</t>
  </si>
  <si>
    <t>Peersche Lakenen of 5 loyen</t>
  </si>
  <si>
    <t>Pence</t>
  </si>
  <si>
    <t>Peperkoeken</t>
  </si>
  <si>
    <t>per</t>
  </si>
  <si>
    <t>per Cloth</t>
  </si>
  <si>
    <t>per lb</t>
  </si>
  <si>
    <t>per piece in</t>
  </si>
  <si>
    <t>Persch Laken</t>
  </si>
  <si>
    <t>Persch Laken van 5 logen</t>
  </si>
  <si>
    <t>Persch Lakens</t>
  </si>
  <si>
    <t>Perse Blue</t>
  </si>
  <si>
    <t>Perse Cloth</t>
  </si>
  <si>
    <t>Perse Cloth finished</t>
  </si>
  <si>
    <t>Perse Cloth of 5 seals</t>
  </si>
  <si>
    <t>Perse Cloth of 5 Seals</t>
  </si>
  <si>
    <t>Perse Scarlet</t>
  </si>
  <si>
    <t>Perse Striped Cloth</t>
  </si>
  <si>
    <t>piece in</t>
  </si>
  <si>
    <t>Piece in</t>
  </si>
  <si>
    <t xml:space="preserve">Piece in </t>
  </si>
  <si>
    <t>Pieters in</t>
  </si>
  <si>
    <t>PK</t>
  </si>
  <si>
    <t>PL</t>
  </si>
  <si>
    <t>Plain (Pleyn, Plein)</t>
  </si>
  <si>
    <t>Poerter Cnapperyen</t>
  </si>
  <si>
    <t>Poerters Capperyenen</t>
  </si>
  <si>
    <t>Poorler Capruynen</t>
  </si>
  <si>
    <t>Poorleren</t>
  </si>
  <si>
    <t>Poorlers Cappruyners</t>
  </si>
  <si>
    <t>Poorlers Capprynen</t>
  </si>
  <si>
    <t>Poorlers Capruyren</t>
  </si>
  <si>
    <t>Poorlers Cnappeyen</t>
  </si>
  <si>
    <t>Poorter Cnappeyen</t>
  </si>
  <si>
    <t>Poorter Ghezwoorese</t>
  </si>
  <si>
    <t>Poorters</t>
  </si>
  <si>
    <t>Poorters Cappenyens</t>
  </si>
  <si>
    <t>Poorters Capprynen</t>
  </si>
  <si>
    <t>Poorters Capprynens</t>
  </si>
  <si>
    <t>Poorters Capruynenen</t>
  </si>
  <si>
    <t>Poortes</t>
  </si>
  <si>
    <t>Pounds</t>
  </si>
  <si>
    <t>Price</t>
  </si>
  <si>
    <t xml:space="preserve">Price </t>
  </si>
  <si>
    <t>Price Index</t>
  </si>
  <si>
    <t>Price per</t>
  </si>
  <si>
    <t>PRICE per</t>
  </si>
  <si>
    <t>Purple</t>
  </si>
  <si>
    <t>Query re: 13.5 Cloths?</t>
  </si>
  <si>
    <t>Query re: 6 cloths</t>
  </si>
  <si>
    <t>Query re: Tanneit rather than tawaert.  Following entries for this year are cash payments</t>
  </si>
  <si>
    <t>Query:  Does Andriesen refer to St. Andrew?</t>
  </si>
  <si>
    <t>Query: 6 ells per recipient?</t>
  </si>
  <si>
    <t>Query: Re: "Yerlanssche"   This could mean Irish or Irish style cloth but can also mean domestic as in "here-land"</t>
  </si>
  <si>
    <t>R1</t>
  </si>
  <si>
    <t>R1 + B2</t>
  </si>
  <si>
    <t>R1B</t>
  </si>
  <si>
    <t>R1M</t>
  </si>
  <si>
    <t>R1SC</t>
  </si>
  <si>
    <t>R1SL</t>
  </si>
  <si>
    <t>R2</t>
  </si>
  <si>
    <t>R3</t>
  </si>
  <si>
    <t>Rates:</t>
  </si>
  <si>
    <t>Recipient</t>
  </si>
  <si>
    <t>Red</t>
  </si>
  <si>
    <t>Red [Lappoer?] Cloth</t>
  </si>
  <si>
    <t>Red Cloth</t>
  </si>
  <si>
    <t>Red Cloth [for Caps?]</t>
  </si>
  <si>
    <t>Red Cloth + 10 ells Black Cloth</t>
  </si>
  <si>
    <t>Red Cloth + Ells</t>
  </si>
  <si>
    <t>Red Cloth dyed Black</t>
  </si>
  <si>
    <t>Red Cloth dyed Murrey</t>
  </si>
  <si>
    <t>Red Ells Cloth</t>
  </si>
  <si>
    <t>Red Lappoer Cloth</t>
  </si>
  <si>
    <t>Red Medley Cloth</t>
  </si>
  <si>
    <t>Red Scarlet</t>
  </si>
  <si>
    <t>Red Striped Cloth</t>
  </si>
  <si>
    <t>Remarks</t>
  </si>
  <si>
    <t>Rentmeeste</t>
  </si>
  <si>
    <t>Rentmeeste van Bourg + 2 Deeckens</t>
  </si>
  <si>
    <t>Rentmeester</t>
  </si>
  <si>
    <t>Rentmeester + 2 Deechens</t>
  </si>
  <si>
    <t>Rentmeester + 2 Deechens vander Wollewerche</t>
  </si>
  <si>
    <t>Rentmeester of Mechelen + 2 Dekens vander Wollewerke</t>
  </si>
  <si>
    <t>Rentmeester van B. + 2 Dekens vander Wollewerche</t>
  </si>
  <si>
    <t>Rentmeester van B. + 2 Dekens vander Wollewerke</t>
  </si>
  <si>
    <t>Rentmeester van Bourgsen + 2 Dekens vander Wollewerke</t>
  </si>
  <si>
    <t>Rentmeester van Mechelen + 2 Dekens vander Wollewerke</t>
  </si>
  <si>
    <t>Rentmeester von Mechelen + 2 Deekens vorder Wollewerke</t>
  </si>
  <si>
    <t>Rentmeester von Mechelen + 2 Dekens vorder Wollewerke</t>
  </si>
  <si>
    <t>Rentmeesteres</t>
  </si>
  <si>
    <t>Rentmeesters</t>
  </si>
  <si>
    <t>Rentmeesters van Mechelen + 2 Dekens vonder Wollewereke</t>
  </si>
  <si>
    <t>Rentmeestes</t>
  </si>
  <si>
    <t>Rentmesster von Bourgonginen + 2 Deekens vanden Wollewerke</t>
  </si>
  <si>
    <t>Rese [?] Black Cloth Finished</t>
  </si>
  <si>
    <t>Rese Black Cloth Finished</t>
  </si>
  <si>
    <t>Rese Double Cloth</t>
  </si>
  <si>
    <t>Rese Laken Zwart Gheverut</t>
  </si>
  <si>
    <t>Rese Lakene Persch Gheverut al bereet</t>
  </si>
  <si>
    <t>Rese Perse Cloth</t>
  </si>
  <si>
    <t>Rese Perse Cloth Finished</t>
  </si>
  <si>
    <t>Rijns Gulden</t>
  </si>
  <si>
    <t>Roed + 10 ells Zwart Laken</t>
  </si>
  <si>
    <t>Roes Double Cloth</t>
  </si>
  <si>
    <t>Roes Laken Inghelteeren Gheverwet</t>
  </si>
  <si>
    <t>Roes Laken Zwart Gheverwet</t>
  </si>
  <si>
    <t>Roese Laken al Persch al bereyt</t>
  </si>
  <si>
    <t>Roeslaken (zwart?)</t>
  </si>
  <si>
    <t>Roeslaken Dobbelweet</t>
  </si>
  <si>
    <t xml:space="preserve">Roeslaken Dobbelweet </t>
  </si>
  <si>
    <t xml:space="preserve">Roeslaken Moreyt </t>
  </si>
  <si>
    <t>Roeslaken Persch</t>
  </si>
  <si>
    <t>Roeslaken Swart Ghevurwet</t>
  </si>
  <si>
    <t>Roeslaken Taneyt Ghevurwet</t>
  </si>
  <si>
    <t>Roeslaken Zwart</t>
  </si>
  <si>
    <t xml:space="preserve">Roeslaken Zwart </t>
  </si>
  <si>
    <t>Roeslaken Zwart Gheverrwut</t>
  </si>
  <si>
    <t>Roeslakene Zwart</t>
  </si>
  <si>
    <t xml:space="preserve">Roeslakenen Dobbelweet </t>
  </si>
  <si>
    <t>Roeslakenen Zwart Gheverut</t>
  </si>
  <si>
    <t>Roet Laken Moreyt Ghevuerwet</t>
  </si>
  <si>
    <t>Roet Laken Zwart Gheverut</t>
  </si>
  <si>
    <t>Roets Laken</t>
  </si>
  <si>
    <t>Roeze Laken Dobbelweet</t>
  </si>
  <si>
    <t>Rooslaken</t>
  </si>
  <si>
    <t>Rooslaken (met eener derdendeel roeslakens) zwart gheveruwit cost met scheren al op bereet</t>
  </si>
  <si>
    <t>Rooslaken al op bereyt</t>
  </si>
  <si>
    <t>Rooslaken coste ellen schren [al] up bereyt</t>
  </si>
  <si>
    <t>Rooslaken Moreyt</t>
  </si>
  <si>
    <t>Rooslaken Moreyt Ghevuerwet</t>
  </si>
  <si>
    <t>Rooslaken Tanneyt</t>
  </si>
  <si>
    <t>Rooslaken Zwart</t>
  </si>
  <si>
    <t>Rooslaken Zwart al op Beryet</t>
  </si>
  <si>
    <t>Rooslaken Zwart Gheveruwert sheared + finished</t>
  </si>
  <si>
    <t>Rooslaken Zwert</t>
  </si>
  <si>
    <t>Rooslaken Zwert Gheverwut</t>
  </si>
  <si>
    <t>Rooslakene Tanneyt</t>
  </si>
  <si>
    <t>Rooslakene Zwart</t>
  </si>
  <si>
    <t>Rooslakenen Tanneyt</t>
  </si>
  <si>
    <t>Rooslakens Zwart</t>
  </si>
  <si>
    <t>Root Capruyen Lakens</t>
  </si>
  <si>
    <t>Root Capruyn Lakens</t>
  </si>
  <si>
    <t>Roots Cappenyen Lakens</t>
  </si>
  <si>
    <t>Roots Laken</t>
  </si>
  <si>
    <t>Roots Lakens</t>
  </si>
  <si>
    <t>Rose</t>
  </si>
  <si>
    <t>Rose Cloth</t>
  </si>
  <si>
    <t>Rose Cloth  dyed Black and Finished</t>
  </si>
  <si>
    <t>Rose Cloth [dyed?] Black</t>
  </si>
  <si>
    <t>Rose Cloth [dyed?] Black and finished</t>
  </si>
  <si>
    <t>Rose Cloth [dyed?] Murrey</t>
  </si>
  <si>
    <t>Rose Cloth [dyed?] Tan</t>
  </si>
  <si>
    <t>Rose Cloth and finished</t>
  </si>
  <si>
    <t>Rose Cloth dyed  Black</t>
  </si>
  <si>
    <t>Rose Cloth dyed [?] Black</t>
  </si>
  <si>
    <t>Rose Cloth dyed [?] Murrey</t>
  </si>
  <si>
    <t>Rose Cloth dyed [?] Tan</t>
  </si>
  <si>
    <t>Rose Cloth dyed and finished</t>
  </si>
  <si>
    <t>Rose Cloth dyed Black</t>
  </si>
  <si>
    <t>Rose Cloth Dyed Black</t>
  </si>
  <si>
    <t>Rose Cloth dyed Black and finished</t>
  </si>
  <si>
    <t>Rose Cloth dyed Black and Finished</t>
  </si>
  <si>
    <t>Rose Cloth dyed Black, sheared and finished</t>
  </si>
  <si>
    <t>Rose Cloth dyed Murrey</t>
  </si>
  <si>
    <t>Rose Cloth dyed Perse</t>
  </si>
  <si>
    <t>Rose Cloth dyed Perse and finished</t>
  </si>
  <si>
    <t>Rose Cloth dyed Tan</t>
  </si>
  <si>
    <t>Rose Cloth sheared and finished</t>
  </si>
  <si>
    <t>Rose Double Cloth</t>
  </si>
  <si>
    <t>Rose Laken</t>
  </si>
  <si>
    <t>Roye Lakene</t>
  </si>
  <si>
    <t>Roze Laken Persch Gheverwet</t>
  </si>
  <si>
    <t>Roze Laken Zwart</t>
  </si>
  <si>
    <t>RSL</t>
  </si>
  <si>
    <t>RUL</t>
  </si>
  <si>
    <t>SAM I:148</t>
  </si>
  <si>
    <t>SAM I:149</t>
  </si>
  <si>
    <t>SAM I:155</t>
  </si>
  <si>
    <t>SAM I:159</t>
  </si>
  <si>
    <t>SAM I:163</t>
  </si>
  <si>
    <t>SAM I:164</t>
  </si>
  <si>
    <t>SAM I:165</t>
  </si>
  <si>
    <t>SAM I:167</t>
  </si>
  <si>
    <t>SAM I:169</t>
  </si>
  <si>
    <t>SAM I:179</t>
  </si>
  <si>
    <t>SAM I:182</t>
  </si>
  <si>
    <t>SAM I:183</t>
  </si>
  <si>
    <t>SAM I:184</t>
  </si>
  <si>
    <t>SAM I:185</t>
  </si>
  <si>
    <t>SAM I:186</t>
  </si>
  <si>
    <t>SAM I:187</t>
  </si>
  <si>
    <t>SAM I:188</t>
  </si>
  <si>
    <t>SAM I:189</t>
  </si>
  <si>
    <t>SAM I:190</t>
  </si>
  <si>
    <t>SAM I:191</t>
  </si>
  <si>
    <t>SAM I:192</t>
  </si>
  <si>
    <t>SAM I:193</t>
  </si>
  <si>
    <t>SAM I:194</t>
  </si>
  <si>
    <t>SAM I:195</t>
  </si>
  <si>
    <t>SAM I:196</t>
  </si>
  <si>
    <t>SAM I:197</t>
  </si>
  <si>
    <t>SAM I:198</t>
  </si>
  <si>
    <t>SAM I:199</t>
  </si>
  <si>
    <t>SAM I:200</t>
  </si>
  <si>
    <t>SAM I:201</t>
  </si>
  <si>
    <t>SAM I:202</t>
  </si>
  <si>
    <t>SAM I:203</t>
  </si>
  <si>
    <t>SAM I:204</t>
  </si>
  <si>
    <t>SAM I:205</t>
  </si>
  <si>
    <t>SAM I:206</t>
  </si>
  <si>
    <t>SAM I:207</t>
  </si>
  <si>
    <t>SAM I:208</t>
  </si>
  <si>
    <t>SAM I:209</t>
  </si>
  <si>
    <t>SAM I:210</t>
  </si>
  <si>
    <t>SAM I:211</t>
  </si>
  <si>
    <t>SAM I:212</t>
  </si>
  <si>
    <t>SAM I:213</t>
  </si>
  <si>
    <t>SAM I:214</t>
  </si>
  <si>
    <t>SAM I:215</t>
  </si>
  <si>
    <t>SAM I:216</t>
  </si>
  <si>
    <t>SAM I:217</t>
  </si>
  <si>
    <t>SAM I:218</t>
  </si>
  <si>
    <t>SAM I:219</t>
  </si>
  <si>
    <t>SAM I:220</t>
  </si>
  <si>
    <t>SAM I:221</t>
  </si>
  <si>
    <t>SAM I:222</t>
  </si>
  <si>
    <t>SAM I:223</t>
  </si>
  <si>
    <t>SAM I:224</t>
  </si>
  <si>
    <t>SAM I:225</t>
  </si>
  <si>
    <t>SAM I:226</t>
  </si>
  <si>
    <t>Sanguine</t>
  </si>
  <si>
    <t>SC</t>
  </si>
  <si>
    <t>Scaerlaken</t>
  </si>
  <si>
    <t>Scaerlaken Ghemijnghede</t>
  </si>
  <si>
    <t>Scepene</t>
  </si>
  <si>
    <t>Scepenen</t>
  </si>
  <si>
    <t>SCG</t>
  </si>
  <si>
    <t>SCH</t>
  </si>
  <si>
    <t>Schepenen</t>
  </si>
  <si>
    <t>Schepenen + Schoutleyt</t>
  </si>
  <si>
    <t>Schepenen etc.</t>
  </si>
  <si>
    <t xml:space="preserve">Schepenen, Schoulheit, Pensionarisen, Doctors, </t>
  </si>
  <si>
    <t>Schoulheit + Scepenen</t>
  </si>
  <si>
    <t>Schoulheit + Schepenen etc.</t>
  </si>
  <si>
    <t>Schoulheit, 2 Commissioners, 12 Schepenen, 2 Pensionaris; 2 Doctors</t>
  </si>
  <si>
    <t>Schoulheyt + Scepenen</t>
  </si>
  <si>
    <t>Schoulheyt, Schepenen</t>
  </si>
  <si>
    <t>Schoulleyt Schepenen etc.</t>
  </si>
  <si>
    <t>Schoultheit, Scepenen</t>
  </si>
  <si>
    <t>Schoultleyt + Schepenen</t>
  </si>
  <si>
    <t>Schoutect, Commissioners, Schepenen, Pensionarien + Doctor</t>
  </si>
  <si>
    <t>Schouteit</t>
  </si>
  <si>
    <t>Schouteit, 2 Commissioners, 12 Schepenen, Pensionairs + Doctor</t>
  </si>
  <si>
    <t>Schouteit, 2 Commissioners, 12 Schepenen, Pensionaren + Doctor</t>
  </si>
  <si>
    <t>Schouteit, 2 Commissioners, 12 Schepenen, Pensionaris + Doctor</t>
  </si>
  <si>
    <t>Schouteit, Commissioners, Schepenen, Pensionaren + Doctor</t>
  </si>
  <si>
    <t>Schoutet, Scepene</t>
  </si>
  <si>
    <t>Schoutet, Scepenen</t>
  </si>
  <si>
    <t>Schoutheit</t>
  </si>
  <si>
    <t>Schoutheit + Scepenen</t>
  </si>
  <si>
    <t>Schoutheit etc.</t>
  </si>
  <si>
    <t>Schoutheit, 2 Commissioners, 12 Scepenen, 2 Pensionarisen; 2 Doctors</t>
  </si>
  <si>
    <t>Schoutheit, 2 Commissioners, 12 Schepenen, 2 Pensionarisen; 2 Doctors</t>
  </si>
  <si>
    <t>Schoutheit, Schepenen</t>
  </si>
  <si>
    <t>Schoutheit, Schepenen etc.</t>
  </si>
  <si>
    <t>Schoutheyt, Schepenen</t>
  </si>
  <si>
    <t>Schoutheyt, Schepenen [10 ells each]</t>
  </si>
  <si>
    <t>Schoutleyet</t>
  </si>
  <si>
    <t>Schouttet, 2 Commissioners, 12 Schepenen, Pensionairs + Doctor</t>
  </si>
  <si>
    <t>Schuttes</t>
  </si>
  <si>
    <t xml:space="preserve">Scilde </t>
  </si>
  <si>
    <t>Scoutheyt + Scepenen</t>
  </si>
  <si>
    <t>SCSL</t>
  </si>
  <si>
    <t>SD</t>
  </si>
  <si>
    <t>Secret</t>
  </si>
  <si>
    <t>Secretaries</t>
  </si>
  <si>
    <t>Secretaries, Clerken, Greffiers</t>
  </si>
  <si>
    <t>Secretaries, Clerken, Greffies</t>
  </si>
  <si>
    <t>SGL</t>
  </si>
  <si>
    <t>Shearing</t>
  </si>
  <si>
    <t>Shearing Cost</t>
  </si>
  <si>
    <t>Shillings</t>
  </si>
  <si>
    <t>SL</t>
  </si>
  <si>
    <t>SLSC</t>
  </si>
  <si>
    <t>Small</t>
  </si>
  <si>
    <t>Source</t>
  </si>
  <si>
    <t>SP</t>
  </si>
  <si>
    <t>Spiers Laken</t>
  </si>
  <si>
    <t>Strijpten Scarlaken</t>
  </si>
  <si>
    <t>Striped</t>
  </si>
  <si>
    <t>Striped Cloths</t>
  </si>
  <si>
    <t>Striped Ghent Cloth</t>
  </si>
  <si>
    <t>Striped Medley</t>
  </si>
  <si>
    <t>Striped Rouen Cloth</t>
  </si>
  <si>
    <t>Striped Scarlet Cloth</t>
  </si>
  <si>
    <t>Stripte Laken</t>
  </si>
  <si>
    <t>Style</t>
  </si>
  <si>
    <t>Style and Colour of</t>
  </si>
  <si>
    <t>STYLES</t>
  </si>
  <si>
    <t>Swert Lakens van 5 Looyen</t>
  </si>
  <si>
    <t>Swert Roeslaken</t>
  </si>
  <si>
    <t>Swert Rooslaken</t>
  </si>
  <si>
    <t>SYMBOL</t>
  </si>
  <si>
    <t>T</t>
  </si>
  <si>
    <t>Tan Cloth</t>
  </si>
  <si>
    <t>Tan Cloth finished</t>
  </si>
  <si>
    <t>Tan Cloth of 5 Seals</t>
  </si>
  <si>
    <t>Tan Cloth sheared and finished</t>
  </si>
  <si>
    <t>Tan Ells Cloth of 5 Seals</t>
  </si>
  <si>
    <t>Tan Lappoer Cloth</t>
  </si>
  <si>
    <t>Tan Striped Cloth</t>
  </si>
  <si>
    <t>Tanneyt Lakenne von 5 Loyen</t>
  </si>
  <si>
    <t>Tawaert Lakenen  [tanneit lakenen?]</t>
  </si>
  <si>
    <t>the Cloth</t>
  </si>
  <si>
    <t>the Grain</t>
  </si>
  <si>
    <t>ThSL</t>
  </si>
  <si>
    <t>ThSL + LL</t>
  </si>
  <si>
    <t>ThSL + UL</t>
  </si>
  <si>
    <t>to Buy</t>
  </si>
  <si>
    <t>Total</t>
  </si>
  <si>
    <t>TOTAL</t>
  </si>
  <si>
    <t>Total amount of cloth also given as 170 ells.</t>
  </si>
  <si>
    <t>Total Cost</t>
  </si>
  <si>
    <t>TOTAL IN</t>
  </si>
  <si>
    <t>Total number of cloths for this and following entry also given as 13 [sic]</t>
  </si>
  <si>
    <t>Total of 5.36296 broadcloths.  10 ells per recipient.</t>
  </si>
  <si>
    <t>Tr &amp; Hn</t>
  </si>
  <si>
    <t>Transport</t>
  </si>
  <si>
    <t>TSL</t>
  </si>
  <si>
    <t>TZ</t>
  </si>
  <si>
    <t>UL</t>
  </si>
  <si>
    <t xml:space="preserve">UL </t>
  </si>
  <si>
    <t>Units</t>
  </si>
  <si>
    <t>Unnamed Cloth</t>
  </si>
  <si>
    <t xml:space="preserve">Unnamed Rouen Cloth </t>
  </si>
  <si>
    <t>V</t>
  </si>
  <si>
    <t>value</t>
  </si>
  <si>
    <t>Value of</t>
  </si>
  <si>
    <t xml:space="preserve">Value of </t>
  </si>
  <si>
    <t>Verkeliedens</t>
  </si>
  <si>
    <t>Verloren Green Cloth</t>
  </si>
  <si>
    <t>Vermilion</t>
  </si>
  <si>
    <t>VL</t>
  </si>
  <si>
    <t>Voederlakens</t>
  </si>
  <si>
    <t>W</t>
  </si>
  <si>
    <t>Wachters + Pipes</t>
  </si>
  <si>
    <t>Werchligden</t>
  </si>
  <si>
    <t>Wercklieden vander Stadt</t>
  </si>
  <si>
    <t>Werclieden</t>
  </si>
  <si>
    <t>Werkelieden</t>
  </si>
  <si>
    <t>Werkelieden + Officers</t>
  </si>
  <si>
    <t>Werkeliedens</t>
  </si>
  <si>
    <t>Werkelieders</t>
  </si>
  <si>
    <t>Werklieden</t>
  </si>
  <si>
    <t>White</t>
  </si>
  <si>
    <t xml:space="preserve">White Cloth </t>
  </si>
  <si>
    <t>White Cloth to be dyed black in madder and sheared</t>
  </si>
  <si>
    <t>White Medley</t>
  </si>
  <si>
    <t>White Striped Cloth</t>
  </si>
  <si>
    <t>Wit Lakene te blawene, te meedene zwart + te scherene</t>
  </si>
  <si>
    <t>Wits Laken</t>
  </si>
  <si>
    <t>WM</t>
  </si>
  <si>
    <t>WSL</t>
  </si>
  <si>
    <t>Y</t>
  </si>
  <si>
    <t>Yellow</t>
  </si>
  <si>
    <t>Yerlanssche Lakenen Persch</t>
  </si>
  <si>
    <t>YL</t>
  </si>
  <si>
    <t>Ypres Laken</t>
  </si>
  <si>
    <t>Zeghelwanweed Blue</t>
  </si>
  <si>
    <t>Zeghelwitte</t>
  </si>
  <si>
    <t>ZW</t>
  </si>
  <si>
    <t>Zwart Laken</t>
  </si>
  <si>
    <t>Zwart Laken van 5 loyen</t>
  </si>
  <si>
    <t>Zwart Laken van 5 Loyen</t>
  </si>
  <si>
    <t>Zwart Laken van 5 Loyen + Ells</t>
  </si>
  <si>
    <t>Zwart Laken von 5 loyen</t>
  </si>
  <si>
    <t>Zwart Laken von 5 Loyen</t>
  </si>
  <si>
    <t>Zwart Laken von 5 Loyen [dyed and sheared]</t>
  </si>
  <si>
    <t>Zwart Laken von 5 Loyen + Ells</t>
  </si>
  <si>
    <t>Zwart Lakene</t>
  </si>
  <si>
    <t xml:space="preserve">Zwart Lakens + Ells von 5 Loyen </t>
  </si>
  <si>
    <t>Zwart Roeslaken</t>
  </si>
  <si>
    <t>Zwart Roeslakene</t>
  </si>
  <si>
    <t>Zwart Roos Lakenen</t>
  </si>
  <si>
    <t>Zwart Rooslaken</t>
  </si>
  <si>
    <t xml:space="preserve">Zwart Rooslaken </t>
  </si>
  <si>
    <t>Zwart Rooslaken al op bereyt</t>
  </si>
  <si>
    <t>Zwart Rooslakene</t>
  </si>
  <si>
    <t>Zwart Rooslakenen</t>
  </si>
  <si>
    <t xml:space="preserve">Zwart Rooslakens </t>
  </si>
  <si>
    <t>Zwart Rooze Laken</t>
  </si>
  <si>
    <t>Zwarte Laken</t>
  </si>
  <si>
    <t>Zwarte Lakene</t>
  </si>
  <si>
    <t>Zwerde Rooslaken</t>
  </si>
  <si>
    <t>Zwert Laken van 5 Loyen + Ells</t>
  </si>
  <si>
    <t>Zwert Lakens van 5 Looyen</t>
  </si>
  <si>
    <t xml:space="preserve">Zwert Lakens van 5 Looyen </t>
  </si>
  <si>
    <t>Zwert Lakens van 5 Looyen al op bereet</t>
  </si>
  <si>
    <t>Zwert Roeslaken</t>
  </si>
  <si>
    <t>Zwert Roeslaken al op bereet</t>
  </si>
  <si>
    <t>Zwert Roeslaken al op bereyt</t>
  </si>
  <si>
    <t>Zwert Rooslaken</t>
  </si>
  <si>
    <t xml:space="preserve">Zwert Rooslaken </t>
  </si>
  <si>
    <t>Zwert Rooslaken al op bereyt</t>
  </si>
  <si>
    <t>Zwert Rooslaken geverft</t>
  </si>
  <si>
    <t>Zwert Rooslakene</t>
  </si>
  <si>
    <t xml:space="preserve">Zwert Rooslakens </t>
  </si>
</sst>
</file>

<file path=xl/styles.xml><?xml version="1.0" encoding="utf-8"?>
<styleSheet xmlns="http://schemas.openxmlformats.org/spreadsheetml/2006/main">
  <numFmts count="15">
    <numFmt numFmtId="164" formatCode="[$$-1009]\ #,##0.00"/>
    <numFmt numFmtId="165" formatCode="[$$-1009]\ #,##0"/>
    <numFmt numFmtId="166" formatCode="0.0000"/>
    <numFmt numFmtId="167" formatCode="0.0000"/>
    <numFmt numFmtId="168" formatCode="0.0000"/>
    <numFmt numFmtId="169" formatCode="0.0000"/>
    <numFmt numFmtId="170" formatCode="0.000"/>
    <numFmt numFmtId="171" formatCode="0.000"/>
    <numFmt numFmtId="172" formatCode="0.000"/>
    <numFmt numFmtId="173" formatCode="0.000"/>
    <numFmt numFmtId="174" formatCode="0.000"/>
    <numFmt numFmtId="175" formatCode="0.000"/>
    <numFmt numFmtId="176" formatCode="0.000"/>
    <numFmt numFmtId="177" formatCode="0.000"/>
    <numFmt numFmtId="178" formatCode="0.00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>
      <alignment/>
      <protection/>
    </xf>
    <xf numFmtId="164" fontId="0" fillId="2" borderId="0">
      <alignment/>
      <protection/>
    </xf>
    <xf numFmtId="10" fontId="0" fillId="2" borderId="0">
      <alignment/>
      <protection/>
    </xf>
    <xf numFmtId="2" fontId="0" fillId="2" borderId="0">
      <alignment/>
      <protection/>
    </xf>
    <xf numFmtId="0" fontId="0" fillId="2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0" fillId="2" borderId="1">
      <alignment/>
      <protection/>
    </xf>
    <xf numFmtId="3" fontId="0" fillId="2" borderId="0">
      <alignment/>
      <protection/>
    </xf>
    <xf numFmtId="165" fontId="0" fillId="2" borderId="0">
      <alignment/>
      <protection/>
    </xf>
  </cellStyleXfs>
  <cellXfs count="51">
    <xf numFmtId="0" fontId="0" fillId="2" borderId="0" xfId="0" applyAlignment="1">
      <alignment/>
    </xf>
    <xf numFmtId="0" fontId="0" fillId="2" borderId="0" xfId="0" applyAlignment="1">
      <alignment/>
    </xf>
    <xf numFmtId="0" fontId="3" fillId="2" borderId="0" xfId="0" applyAlignment="1">
      <alignment/>
    </xf>
    <xf numFmtId="0" fontId="3" fillId="2" borderId="0" xfId="0" applyAlignment="1">
      <alignment/>
    </xf>
    <xf numFmtId="2" fontId="0" fillId="2" borderId="0" xfId="0" applyAlignment="1">
      <alignment/>
    </xf>
    <xf numFmtId="2" fontId="3" fillId="2" borderId="0" xfId="0" applyAlignment="1">
      <alignment/>
    </xf>
    <xf numFmtId="166" fontId="0" fillId="2" borderId="0" xfId="0" applyAlignment="1">
      <alignment/>
    </xf>
    <xf numFmtId="166" fontId="3" fillId="2" borderId="0" xfId="0" applyAlignment="1">
      <alignment/>
    </xf>
    <xf numFmtId="166" fontId="3" fillId="2" borderId="0" xfId="0" applyAlignment="1">
      <alignment/>
    </xf>
    <xf numFmtId="166" fontId="0" fillId="2" borderId="0" xfId="0" applyAlignment="1">
      <alignment/>
    </xf>
    <xf numFmtId="170" fontId="0" fillId="2" borderId="0" xfId="0" applyAlignment="1">
      <alignment/>
    </xf>
    <xf numFmtId="170" fontId="3" fillId="2" borderId="0" xfId="0" applyAlignment="1">
      <alignment/>
    </xf>
    <xf numFmtId="1" fontId="0" fillId="2" borderId="0" xfId="0" applyAlignment="1">
      <alignment/>
    </xf>
    <xf numFmtId="1" fontId="3" fillId="2" borderId="0" xfId="0" applyAlignment="1">
      <alignment/>
    </xf>
    <xf numFmtId="170" fontId="0" fillId="2" borderId="0" xfId="0" applyAlignment="1">
      <alignment/>
    </xf>
    <xf numFmtId="170" fontId="3" fillId="2" borderId="0" xfId="0" applyAlignment="1">
      <alignment/>
    </xf>
    <xf numFmtId="0" fontId="3" fillId="2" borderId="0" xfId="0" applyAlignment="1">
      <alignment horizontal="centerContinuous"/>
    </xf>
    <xf numFmtId="10" fontId="0" fillId="2" borderId="0" xfId="0" applyAlignment="1">
      <alignment/>
    </xf>
    <xf numFmtId="10" fontId="0" fillId="2" borderId="0" xfId="0" applyAlignment="1">
      <alignment/>
    </xf>
    <xf numFmtId="2" fontId="3" fillId="2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 horizontal="centerContinuous"/>
    </xf>
    <xf numFmtId="0" fontId="0" fillId="2" borderId="0" xfId="0" applyAlignment="1">
      <alignment horizontal="centerContinuous"/>
    </xf>
    <xf numFmtId="2" fontId="0" fillId="2" borderId="0" xfId="0" applyAlignment="1">
      <alignment/>
    </xf>
    <xf numFmtId="1" fontId="3" fillId="2" borderId="0" xfId="0" applyAlignment="1">
      <alignment horizontal="centerContinuous"/>
    </xf>
    <xf numFmtId="0" fontId="0" fillId="2" borderId="0" xfId="0" applyAlignment="1">
      <alignment horizontal="left"/>
    </xf>
    <xf numFmtId="0" fontId="3" fillId="2" borderId="0" xfId="0" applyAlignment="1">
      <alignment horizontal="left"/>
    </xf>
    <xf numFmtId="0" fontId="3" fillId="2" borderId="0" xfId="0" applyAlignment="1">
      <alignment horizontal="centerContinuous"/>
    </xf>
    <xf numFmtId="1" fontId="0" fillId="2" borderId="0" xfId="0" applyAlignment="1">
      <alignment/>
    </xf>
    <xf numFmtId="0" fontId="0" fillId="2" borderId="0" xfId="0" applyAlignment="1">
      <alignment/>
    </xf>
    <xf numFmtId="170" fontId="0" fillId="2" borderId="0" xfId="0" applyAlignment="1">
      <alignment/>
    </xf>
    <xf numFmtId="170" fontId="0" fillId="2" borderId="0" xfId="0" applyAlignment="1">
      <alignment/>
    </xf>
    <xf numFmtId="170" fontId="3" fillId="2" borderId="0" xfId="0" applyAlignment="1">
      <alignment horizontal="left"/>
    </xf>
    <xf numFmtId="170" fontId="3" fillId="2" borderId="0" xfId="0" applyAlignment="1">
      <alignment horizontal="center"/>
    </xf>
    <xf numFmtId="0" fontId="3" fillId="2" borderId="0" xfId="0" applyAlignment="1">
      <alignment/>
    </xf>
    <xf numFmtId="0" fontId="0" fillId="2" borderId="0" xfId="0" applyAlignment="1">
      <alignment horizontal="left"/>
    </xf>
    <xf numFmtId="170" fontId="3" fillId="2" borderId="0" xfId="0" applyAlignment="1">
      <alignment horizontal="centerContinuous"/>
    </xf>
    <xf numFmtId="0" fontId="0" fillId="0" borderId="0" xfId="0" applyAlignment="1">
      <alignment/>
    </xf>
    <xf numFmtId="0" fontId="3" fillId="2" borderId="0" xfId="0" applyAlignment="1">
      <alignment horizontal="center"/>
    </xf>
    <xf numFmtId="1" fontId="3" fillId="2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" fontId="3" fillId="2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2" borderId="0" xfId="0" applyAlignment="1">
      <alignment horizontal="center"/>
    </xf>
    <xf numFmtId="0" fontId="0" fillId="0" borderId="0" xfId="0" applyAlignment="1">
      <alignment/>
    </xf>
    <xf numFmtId="1" fontId="3" fillId="2" borderId="0" xfId="0" applyAlignment="1">
      <alignment horizontal="centerContinuous"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FF"/>
      <rgbColor rgb="0000FF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69"/>
  <sheetViews>
    <sheetView tabSelected="1" defaultGridColor="0" zoomScale="90" zoomScaleNormal="90" colorId="0" workbookViewId="0" topLeftCell="A1">
      <pane xSplit="1" ySplit="3" topLeftCell="B4" activePane="bottomRight" state="frozen"/>
      <selection pane="bottomRight" activeCell="B4" sqref="B4"/>
    </sheetView>
  </sheetViews>
  <sheetFormatPr defaultColWidth="9.140625" defaultRowHeight="12.75"/>
  <cols>
    <col min="1" max="1" width="27.421875" style="0" customWidth="1"/>
    <col min="4" max="4" width="25.28125" style="0" customWidth="1"/>
  </cols>
  <sheetData>
    <row r="1" ht="12.75">
      <c r="B1" s="2" t="s">
        <v>959</v>
      </c>
    </row>
    <row r="4" spans="1:5" ht="12.75">
      <c r="A4" s="2" t="s">
        <v>1309</v>
      </c>
      <c r="B4" s="2" t="s">
        <v>1313</v>
      </c>
      <c r="D4" s="2" t="s">
        <v>523</v>
      </c>
      <c r="E4" s="2" t="s">
        <v>1313</v>
      </c>
    </row>
    <row r="6" spans="1:5" ht="12.75">
      <c r="A6" s="2" t="s">
        <v>555</v>
      </c>
      <c r="B6" t="s">
        <v>548</v>
      </c>
      <c r="D6" s="2" t="s">
        <v>1074</v>
      </c>
      <c r="E6" t="s">
        <v>1064</v>
      </c>
    </row>
    <row r="7" spans="1:5" ht="12.75">
      <c r="A7" s="2" t="s">
        <v>842</v>
      </c>
      <c r="B7" t="s">
        <v>810</v>
      </c>
      <c r="D7" s="2" t="s">
        <v>1085</v>
      </c>
      <c r="E7" t="s">
        <v>1068</v>
      </c>
    </row>
    <row r="8" spans="1:5" ht="12.75">
      <c r="A8" s="2" t="s">
        <v>841</v>
      </c>
      <c r="B8" t="s">
        <v>823</v>
      </c>
      <c r="D8" s="2" t="s">
        <v>1156</v>
      </c>
      <c r="E8" t="s">
        <v>1070</v>
      </c>
    </row>
    <row r="9" spans="1:5" ht="12.75">
      <c r="A9" s="2" t="s">
        <v>1306</v>
      </c>
      <c r="B9" t="s">
        <v>1293</v>
      </c>
      <c r="D9" s="2" t="s">
        <v>1241</v>
      </c>
      <c r="E9" t="s">
        <v>1071</v>
      </c>
    </row>
    <row r="10" spans="1:5" ht="12.75">
      <c r="A10" s="2" t="s">
        <v>1243</v>
      </c>
      <c r="B10" t="s">
        <v>1242</v>
      </c>
      <c r="D10" s="2" t="s">
        <v>443</v>
      </c>
      <c r="E10" t="s">
        <v>397</v>
      </c>
    </row>
    <row r="11" spans="1:5" ht="12.75">
      <c r="A11" s="2" t="s">
        <v>1344</v>
      </c>
      <c r="B11" t="s">
        <v>1341</v>
      </c>
      <c r="D11" s="2" t="s">
        <v>885</v>
      </c>
      <c r="E11" t="s">
        <v>400</v>
      </c>
    </row>
    <row r="12" spans="1:5" ht="12.75">
      <c r="A12" s="2" t="s">
        <v>1299</v>
      </c>
      <c r="B12" t="s">
        <v>1283</v>
      </c>
      <c r="D12" s="2" t="s">
        <v>951</v>
      </c>
      <c r="E12" t="s">
        <v>402</v>
      </c>
    </row>
    <row r="13" spans="1:5" ht="12.75">
      <c r="A13" s="2" t="s">
        <v>1298</v>
      </c>
      <c r="B13" t="s">
        <v>1297</v>
      </c>
      <c r="D13" s="2" t="s">
        <v>1021</v>
      </c>
      <c r="E13" t="s">
        <v>407</v>
      </c>
    </row>
    <row r="14" spans="1:5" ht="12.75">
      <c r="A14" s="2" t="s">
        <v>884</v>
      </c>
      <c r="B14" t="s">
        <v>1248</v>
      </c>
      <c r="D14" s="2" t="s">
        <v>1379</v>
      </c>
      <c r="E14" t="s">
        <v>412</v>
      </c>
    </row>
    <row r="15" spans="1:5" ht="12.75">
      <c r="A15" s="2" t="s">
        <v>1244</v>
      </c>
      <c r="B15" t="s">
        <v>1247</v>
      </c>
      <c r="D15" s="2" t="s">
        <v>538</v>
      </c>
      <c r="E15" t="s">
        <v>413</v>
      </c>
    </row>
    <row r="16" spans="1:5" ht="12.75">
      <c r="A16" s="2" t="s">
        <v>1378</v>
      </c>
      <c r="B16" s="1" t="s">
        <v>1377</v>
      </c>
      <c r="D16" s="2" t="s">
        <v>424</v>
      </c>
      <c r="E16" t="s">
        <v>416</v>
      </c>
    </row>
    <row r="17" spans="1:5" ht="12.75">
      <c r="A17" s="2" t="s">
        <v>957</v>
      </c>
      <c r="B17" t="s">
        <v>969</v>
      </c>
      <c r="D17" s="2" t="s">
        <v>463</v>
      </c>
      <c r="E17" t="s">
        <v>417</v>
      </c>
    </row>
    <row r="18" spans="1:5" ht="12.75">
      <c r="A18" s="2" t="s">
        <v>802</v>
      </c>
      <c r="B18" t="s">
        <v>1346</v>
      </c>
      <c r="D18" s="2" t="s">
        <v>464</v>
      </c>
      <c r="E18" t="s">
        <v>418</v>
      </c>
    </row>
    <row r="19" spans="1:5" ht="12.75">
      <c r="A19" s="2" t="s">
        <v>954</v>
      </c>
      <c r="B19" t="s">
        <v>897</v>
      </c>
      <c r="D19" s="2" t="s">
        <v>858</v>
      </c>
      <c r="E19" t="s">
        <v>811</v>
      </c>
    </row>
    <row r="20" spans="1:5" ht="12.75">
      <c r="A20" s="2" t="s">
        <v>537</v>
      </c>
      <c r="B20" t="s">
        <v>1284</v>
      </c>
      <c r="D20" s="2" t="s">
        <v>543</v>
      </c>
      <c r="E20" t="s">
        <v>817</v>
      </c>
    </row>
    <row r="21" spans="1:5" ht="12.75">
      <c r="A21" s="2" t="s">
        <v>1303</v>
      </c>
      <c r="B21" t="s">
        <v>1289</v>
      </c>
      <c r="D21" s="2" t="s">
        <v>869</v>
      </c>
      <c r="E21" t="s">
        <v>818</v>
      </c>
    </row>
    <row r="22" spans="1:5" ht="12.75">
      <c r="A22" s="2" t="s">
        <v>887</v>
      </c>
      <c r="B22" t="s">
        <v>888</v>
      </c>
      <c r="D22" s="2" t="s">
        <v>1375</v>
      </c>
      <c r="E22" t="s">
        <v>1374</v>
      </c>
    </row>
    <row r="23" spans="1:5" ht="12.75">
      <c r="A23" s="2" t="s">
        <v>1345</v>
      </c>
      <c r="B23" t="s">
        <v>1185</v>
      </c>
      <c r="D23" s="2" t="s">
        <v>997</v>
      </c>
      <c r="E23" t="s">
        <v>985</v>
      </c>
    </row>
    <row r="24" spans="1:5" ht="12.75">
      <c r="A24" s="2" t="s">
        <v>1304</v>
      </c>
      <c r="B24" t="s">
        <v>1184</v>
      </c>
      <c r="D24" s="2" t="s">
        <v>1057</v>
      </c>
      <c r="E24" t="s">
        <v>1000</v>
      </c>
    </row>
    <row r="25" spans="1:5" ht="12.75">
      <c r="A25" s="2" t="s">
        <v>936</v>
      </c>
      <c r="B25" t="s">
        <v>926</v>
      </c>
      <c r="D25" s="2" t="s">
        <v>1365</v>
      </c>
      <c r="E25" t="s">
        <v>1355</v>
      </c>
    </row>
    <row r="26" spans="1:5" ht="12.75">
      <c r="A26" s="2" t="s">
        <v>1302</v>
      </c>
      <c r="B26" t="s">
        <v>881</v>
      </c>
      <c r="D26" s="2" t="s">
        <v>1380</v>
      </c>
      <c r="E26" t="s">
        <v>1381</v>
      </c>
    </row>
    <row r="27" spans="1:5" ht="12.75">
      <c r="A27" s="2" t="s">
        <v>843</v>
      </c>
      <c r="B27" t="s">
        <v>822</v>
      </c>
      <c r="D27" s="2" t="s">
        <v>962</v>
      </c>
      <c r="E27" t="s">
        <v>956</v>
      </c>
    </row>
    <row r="28" spans="1:5" ht="12.75">
      <c r="A28" s="2" t="s">
        <v>844</v>
      </c>
      <c r="B28" t="s">
        <v>882</v>
      </c>
      <c r="D28" s="2" t="s">
        <v>1300</v>
      </c>
      <c r="E28" t="s">
        <v>1293</v>
      </c>
    </row>
    <row r="29" spans="1:5" ht="12.75">
      <c r="A29" s="2" t="s">
        <v>422</v>
      </c>
      <c r="B29" t="s">
        <v>423</v>
      </c>
      <c r="D29" s="2" t="s">
        <v>976</v>
      </c>
      <c r="E29" t="s">
        <v>972</v>
      </c>
    </row>
    <row r="30" spans="1:5" ht="12.75">
      <c r="A30" s="2" t="s">
        <v>838</v>
      </c>
      <c r="B30" t="s">
        <v>854</v>
      </c>
      <c r="D30" s="2" t="s">
        <v>1352</v>
      </c>
      <c r="E30" t="s">
        <v>1346</v>
      </c>
    </row>
    <row r="31" spans="1:5" ht="12.75">
      <c r="A31" s="2" t="s">
        <v>516</v>
      </c>
      <c r="B31" t="s">
        <v>1326</v>
      </c>
      <c r="D31" s="2" t="s">
        <v>884</v>
      </c>
      <c r="E31" t="s">
        <v>1248</v>
      </c>
    </row>
    <row r="32" spans="1:5" ht="12.75">
      <c r="A32" s="2" t="s">
        <v>515</v>
      </c>
      <c r="B32" t="s">
        <v>809</v>
      </c>
      <c r="D32" s="2" t="s">
        <v>1368</v>
      </c>
      <c r="E32" t="s">
        <v>1372</v>
      </c>
    </row>
    <row r="33" spans="1:5" ht="12.75">
      <c r="A33" s="2" t="s">
        <v>794</v>
      </c>
      <c r="B33" t="s">
        <v>586</v>
      </c>
      <c r="D33" s="2" t="s">
        <v>1026</v>
      </c>
      <c r="E33" t="s">
        <v>408</v>
      </c>
    </row>
    <row r="34" spans="1:5" ht="12.75">
      <c r="A34" s="2" t="s">
        <v>965</v>
      </c>
      <c r="B34" t="s">
        <v>837</v>
      </c>
      <c r="D34" s="2" t="s">
        <v>1034</v>
      </c>
      <c r="E34" t="s">
        <v>1033</v>
      </c>
    </row>
    <row r="35" spans="1:5" ht="12.75">
      <c r="A35" s="2" t="s">
        <v>939</v>
      </c>
      <c r="B35" t="s">
        <v>955</v>
      </c>
      <c r="D35" s="2" t="s">
        <v>451</v>
      </c>
      <c r="E35" t="s">
        <v>411</v>
      </c>
    </row>
    <row r="36" spans="1:5" ht="12.75">
      <c r="A36" s="2" t="s">
        <v>824</v>
      </c>
      <c r="B36" t="s">
        <v>496</v>
      </c>
      <c r="D36" s="2" t="s">
        <v>868</v>
      </c>
      <c r="E36" t="s">
        <v>815</v>
      </c>
    </row>
    <row r="37" spans="1:5" ht="12.75">
      <c r="A37" s="2" t="s">
        <v>1354</v>
      </c>
      <c r="B37" t="s">
        <v>1353</v>
      </c>
      <c r="D37" s="2" t="s">
        <v>1369</v>
      </c>
      <c r="E37" t="s">
        <v>1373</v>
      </c>
    </row>
    <row r="38" spans="4:5" ht="12.75">
      <c r="D38" s="2" t="s">
        <v>1086</v>
      </c>
      <c r="E38" t="s">
        <v>1069</v>
      </c>
    </row>
    <row r="39" spans="4:5" ht="12.75">
      <c r="D39" s="2" t="s">
        <v>1321</v>
      </c>
      <c r="E39" t="s">
        <v>1339</v>
      </c>
    </row>
    <row r="40" spans="4:5" ht="12.75">
      <c r="D40" s="2" t="s">
        <v>873</v>
      </c>
      <c r="E40" t="s">
        <v>820</v>
      </c>
    </row>
    <row r="41" spans="4:5" ht="12.75">
      <c r="D41" s="2" t="s">
        <v>867</v>
      </c>
      <c r="E41" t="s">
        <v>814</v>
      </c>
    </row>
    <row r="42" spans="4:5" ht="12.75">
      <c r="D42" s="2" t="s">
        <v>452</v>
      </c>
      <c r="E42" t="s">
        <v>406</v>
      </c>
    </row>
    <row r="43" spans="4:5" ht="12.75">
      <c r="D43" s="2" t="s">
        <v>540</v>
      </c>
      <c r="E43" t="s">
        <v>415</v>
      </c>
    </row>
    <row r="44" spans="4:5" ht="12.75">
      <c r="D44" s="2" t="s">
        <v>1027</v>
      </c>
      <c r="E44" t="s">
        <v>409</v>
      </c>
    </row>
    <row r="45" spans="4:5" ht="12.75">
      <c r="D45" s="2" t="s">
        <v>886</v>
      </c>
      <c r="E45" t="s">
        <v>401</v>
      </c>
    </row>
    <row r="46" spans="4:5" ht="12.75">
      <c r="D46" s="2" t="s">
        <v>953</v>
      </c>
      <c r="E46" t="s">
        <v>404</v>
      </c>
    </row>
    <row r="47" spans="4:5" ht="12.75">
      <c r="D47" s="2" t="s">
        <v>465</v>
      </c>
      <c r="E47" t="s">
        <v>419</v>
      </c>
    </row>
    <row r="48" spans="4:5" ht="12.75">
      <c r="D48" s="2" t="s">
        <v>1303</v>
      </c>
      <c r="E48" t="s">
        <v>973</v>
      </c>
    </row>
    <row r="49" spans="4:5" ht="12.75">
      <c r="D49" s="2" t="s">
        <v>449</v>
      </c>
      <c r="E49" t="s">
        <v>405</v>
      </c>
    </row>
    <row r="50" spans="4:5" ht="12.75">
      <c r="D50" s="2" t="s">
        <v>544</v>
      </c>
      <c r="E50" t="s">
        <v>821</v>
      </c>
    </row>
    <row r="51" spans="4:5" ht="12.75">
      <c r="D51" s="2" t="s">
        <v>541</v>
      </c>
      <c r="E51" t="s">
        <v>1340</v>
      </c>
    </row>
    <row r="52" spans="4:5" ht="12.75">
      <c r="D52" s="2" t="s">
        <v>542</v>
      </c>
      <c r="E52" t="s">
        <v>420</v>
      </c>
    </row>
    <row r="53" spans="4:5" ht="12.75">
      <c r="D53" s="2" t="s">
        <v>1351</v>
      </c>
      <c r="E53" t="s">
        <v>816</v>
      </c>
    </row>
    <row r="54" spans="4:5" ht="12.75">
      <c r="D54" s="2" t="s">
        <v>450</v>
      </c>
      <c r="E54" t="s">
        <v>410</v>
      </c>
    </row>
    <row r="55" spans="4:5" ht="12.75">
      <c r="D55" s="2" t="s">
        <v>952</v>
      </c>
      <c r="E55" t="s">
        <v>403</v>
      </c>
    </row>
    <row r="56" spans="4:5" ht="12.75">
      <c r="D56" s="2" t="s">
        <v>1006</v>
      </c>
      <c r="E56" t="s">
        <v>813</v>
      </c>
    </row>
    <row r="57" spans="4:5" ht="12.75">
      <c r="D57" s="2" t="s">
        <v>455</v>
      </c>
      <c r="E57" t="s">
        <v>453</v>
      </c>
    </row>
    <row r="58" spans="4:5" ht="12.75">
      <c r="D58" s="2" t="s">
        <v>1008</v>
      </c>
      <c r="E58" t="s">
        <v>1007</v>
      </c>
    </row>
    <row r="59" spans="4:5" ht="12.75">
      <c r="D59" s="2" t="s">
        <v>1084</v>
      </c>
      <c r="E59" t="s">
        <v>1067</v>
      </c>
    </row>
    <row r="60" spans="4:5" ht="12.75">
      <c r="D60" s="2" t="s">
        <v>393</v>
      </c>
      <c r="E60" t="s">
        <v>398</v>
      </c>
    </row>
    <row r="61" spans="4:5" ht="12.75">
      <c r="D61" s="2" t="s">
        <v>1013</v>
      </c>
      <c r="E61" t="s">
        <v>1032</v>
      </c>
    </row>
    <row r="62" spans="4:5" ht="12.75">
      <c r="D62" s="2" t="s">
        <v>539</v>
      </c>
      <c r="E62" t="s">
        <v>414</v>
      </c>
    </row>
    <row r="63" spans="4:5" ht="12.75">
      <c r="D63" s="2" t="s">
        <v>998</v>
      </c>
      <c r="E63" t="s">
        <v>996</v>
      </c>
    </row>
    <row r="64" spans="4:5" ht="12.75">
      <c r="D64" s="2" t="s">
        <v>1305</v>
      </c>
      <c r="E64" t="s">
        <v>1294</v>
      </c>
    </row>
    <row r="65" spans="4:5" ht="12.75">
      <c r="D65" s="2" t="s">
        <v>454</v>
      </c>
      <c r="E65" t="s">
        <v>1066</v>
      </c>
    </row>
    <row r="66" spans="4:5" ht="12.75">
      <c r="D66" s="2" t="s">
        <v>545</v>
      </c>
      <c r="E66" t="s">
        <v>978</v>
      </c>
    </row>
    <row r="67" spans="4:5" ht="12.75">
      <c r="D67" s="2" t="s">
        <v>862</v>
      </c>
      <c r="E67" t="s">
        <v>812</v>
      </c>
    </row>
    <row r="68" spans="4:5" ht="12.75">
      <c r="D68" s="2" t="s">
        <v>389</v>
      </c>
      <c r="E68" t="s">
        <v>399</v>
      </c>
    </row>
    <row r="69" spans="4:5" ht="12.75">
      <c r="D69" s="2" t="s">
        <v>871</v>
      </c>
      <c r="E69" t="s">
        <v>819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K4123"/>
  <sheetViews>
    <sheetView defaultGridColor="0" zoomScale="90" zoomScaleNormal="90" colorId="0" workbookViewId="0" topLeftCell="A1">
      <pane xSplit="1" ySplit="10" topLeftCell="B11" activePane="bottomRight" state="frozen"/>
      <selection pane="bottomRight" activeCell="B11" sqref="B11"/>
    </sheetView>
  </sheetViews>
  <sheetFormatPr defaultColWidth="9.140625" defaultRowHeight="12.75"/>
  <cols>
    <col min="1" max="1" width="11.421875" style="16" customWidth="1"/>
    <col min="2" max="2" width="12.7109375" style="22" customWidth="1"/>
    <col min="3" max="3" width="11.8515625" style="25" customWidth="1"/>
    <col min="4" max="4" width="11.28125" style="0" customWidth="1"/>
    <col min="5" max="5" width="6.421875" style="25" customWidth="1"/>
    <col min="6" max="6" width="9.8515625" style="31" customWidth="1"/>
    <col min="7" max="7" width="14.421875" style="31" customWidth="1"/>
    <col min="8" max="8" width="14.28125" style="31" customWidth="1"/>
    <col min="9" max="9" width="85.421875" style="0" customWidth="1"/>
    <col min="10" max="10" width="7.7109375" style="1" hidden="1" customWidth="1"/>
    <col min="11" max="11" width="50.421875" style="0" hidden="1" customWidth="1"/>
    <col min="12" max="12" width="11.140625" style="1" hidden="1" customWidth="1"/>
    <col min="13" max="13" width="8.8515625" style="1" hidden="1" customWidth="1"/>
    <col min="14" max="14" width="68.421875" style="0" customWidth="1"/>
    <col min="15" max="15" width="9.8515625" style="4" customWidth="1"/>
    <col min="16" max="16" width="9.00390625" style="23" customWidth="1"/>
    <col min="17" max="22" width="14.421875" style="10" customWidth="1"/>
    <col min="23" max="23" width="8.8515625" style="10" customWidth="1"/>
    <col min="24" max="24" width="15.8515625" style="10" customWidth="1"/>
    <col min="25" max="25" width="12.28125" style="10" customWidth="1"/>
    <col min="26" max="26" width="16.421875" style="10" customWidth="1"/>
    <col min="27" max="27" width="14.7109375" style="10" customWidth="1"/>
    <col min="28" max="28" width="14.421875" style="10" customWidth="1"/>
    <col min="29" max="29" width="8.00390625" style="14" customWidth="1"/>
    <col min="30" max="30" width="10.140625" style="0" customWidth="1"/>
    <col min="31" max="32" width="16.140625" style="1" customWidth="1"/>
    <col min="33" max="33" width="16.140625" style="0" customWidth="1"/>
    <col min="34" max="34" width="16.140625" style="1" customWidth="1"/>
    <col min="35" max="35" width="11.140625" style="1" customWidth="1"/>
    <col min="36" max="36" width="7.00390625" style="1" customWidth="1"/>
    <col min="37" max="37" width="10.00390625" style="1" customWidth="1"/>
    <col min="38" max="38" width="8.57421875" style="0" customWidth="1"/>
    <col min="39" max="39" width="9.8515625" style="0" customWidth="1"/>
    <col min="40" max="40" width="12.57421875" style="1" customWidth="1"/>
    <col min="41" max="41" width="11.421875" style="1" customWidth="1"/>
    <col min="42" max="42" width="9.8515625" style="1" customWidth="1"/>
    <col min="43" max="43" width="9.140625" style="14" customWidth="1"/>
    <col min="44" max="44" width="10.140625" style="14" customWidth="1"/>
    <col min="45" max="45" width="16.00390625" style="14" customWidth="1"/>
    <col min="46" max="46" width="15.8515625" style="10" customWidth="1"/>
    <col min="47" max="47" width="15.28125" style="1" customWidth="1"/>
    <col min="48" max="48" width="15.28125" style="10" customWidth="1"/>
    <col min="49" max="49" width="13.140625" style="1" customWidth="1"/>
    <col min="50" max="50" width="16.00390625" style="1" customWidth="1"/>
    <col min="51" max="51" width="17.57421875" style="1" customWidth="1"/>
    <col min="52" max="52" width="15.421875" style="1" customWidth="1"/>
    <col min="53" max="53" width="17.57421875" style="1" customWidth="1"/>
    <col min="54" max="54" width="15.421875" style="1" customWidth="1"/>
    <col min="55" max="55" width="30.8515625" style="1" customWidth="1"/>
    <col min="56" max="56" width="14.28125" style="23" customWidth="1"/>
    <col min="57" max="57" width="13.7109375" style="23" customWidth="1"/>
    <col min="58" max="58" width="10.00390625" style="10" customWidth="1"/>
    <col min="59" max="59" width="12.7109375" style="23" customWidth="1"/>
    <col min="60" max="60" width="13.7109375" style="23" customWidth="1"/>
    <col min="61" max="61" width="8.421875" style="1" customWidth="1"/>
    <col min="62" max="62" width="50.421875" style="0" customWidth="1"/>
    <col min="63" max="63" width="201.421875" style="0" customWidth="1"/>
  </cols>
  <sheetData>
    <row r="1" spans="5:9" ht="12.75">
      <c r="E1" s="26" t="s">
        <v>958</v>
      </c>
      <c r="I1" s="34" t="s">
        <v>961</v>
      </c>
    </row>
    <row r="2" spans="1:5" ht="12.75">
      <c r="A2" s="16"/>
      <c r="E2" s="25"/>
    </row>
    <row r="3" spans="1:12" ht="12.75">
      <c r="A3" t="s">
        <v>925</v>
      </c>
      <c r="B3" s="22"/>
      <c r="C3" s="25"/>
      <c r="E3" s="25"/>
      <c r="F3" s="30"/>
      <c r="J3" s="1"/>
      <c r="L3" s="1"/>
    </row>
    <row r="4" spans="1:12" ht="12.75">
      <c r="A4" s="16"/>
      <c r="B4" s="22"/>
      <c r="C4" s="25"/>
      <c r="E4" s="25"/>
      <c r="J4" s="1"/>
      <c r="L4" s="1"/>
    </row>
    <row r="5" spans="1:63" ht="12.75">
      <c r="A5" s="48" t="s">
        <v>546</v>
      </c>
      <c r="B5" s="3" t="s">
        <v>585</v>
      </c>
      <c r="C5" s="26" t="s">
        <v>796</v>
      </c>
      <c r="D5" s="2" t="s">
        <v>1296</v>
      </c>
      <c r="E5" s="26" t="s">
        <v>803</v>
      </c>
      <c r="F5" s="11" t="s">
        <v>984</v>
      </c>
      <c r="G5" s="11" t="s">
        <v>1056</v>
      </c>
      <c r="H5" s="11" t="s">
        <v>1056</v>
      </c>
      <c r="I5" s="2" t="s">
        <v>554</v>
      </c>
      <c r="J5" s="3" t="s">
        <v>461</v>
      </c>
      <c r="K5" s="2" t="s">
        <v>1308</v>
      </c>
      <c r="L5" s="3" t="s">
        <v>1307</v>
      </c>
      <c r="M5" s="3" t="s">
        <v>522</v>
      </c>
      <c r="N5" s="2" t="s">
        <v>1073</v>
      </c>
      <c r="O5" s="5" t="s">
        <v>984</v>
      </c>
      <c r="P5" s="19" t="s">
        <v>984</v>
      </c>
      <c r="Q5" s="13" t="s">
        <v>1334</v>
      </c>
      <c r="R5" s="2" t="s">
        <v>1334</v>
      </c>
      <c r="S5" s="5" t="s">
        <v>1334</v>
      </c>
      <c r="T5" s="7" t="s">
        <v>1334</v>
      </c>
      <c r="U5" s="7" t="s">
        <v>1056</v>
      </c>
      <c r="V5" s="11" t="s">
        <v>1055</v>
      </c>
      <c r="W5" s="11" t="s">
        <v>1053</v>
      </c>
      <c r="X5" s="11" t="s">
        <v>1249</v>
      </c>
      <c r="Y5" s="11" t="s">
        <v>1249</v>
      </c>
      <c r="Z5" s="11" t="s">
        <v>1249</v>
      </c>
      <c r="AA5" s="11" t="s">
        <v>1249</v>
      </c>
      <c r="AB5" s="11" t="s">
        <v>1249</v>
      </c>
      <c r="AC5" s="15" t="s">
        <v>1295</v>
      </c>
      <c r="AD5" s="2" t="s">
        <v>1051</v>
      </c>
      <c r="AE5" s="3" t="s">
        <v>582</v>
      </c>
      <c r="AF5" s="2" t="s">
        <v>1290</v>
      </c>
      <c r="AG5" s="2" t="s">
        <v>583</v>
      </c>
      <c r="AH5" s="2" t="s">
        <v>1333</v>
      </c>
      <c r="AI5" s="3" t="s">
        <v>527</v>
      </c>
      <c r="AJ5" s="3" t="s">
        <v>1053</v>
      </c>
      <c r="AK5" s="3" t="s">
        <v>527</v>
      </c>
      <c r="AL5" s="2" t="s">
        <v>582</v>
      </c>
      <c r="AM5" s="2" t="s">
        <v>798</v>
      </c>
      <c r="AN5" s="3" t="s">
        <v>583</v>
      </c>
      <c r="AO5" s="3" t="s">
        <v>1338</v>
      </c>
      <c r="AP5" s="3" t="s">
        <v>1337</v>
      </c>
      <c r="AQ5" s="15" t="s">
        <v>1331</v>
      </c>
      <c r="AR5" s="15" t="s">
        <v>1055</v>
      </c>
      <c r="AS5" s="32" t="s">
        <v>1348</v>
      </c>
      <c r="AT5" s="32" t="s">
        <v>1348</v>
      </c>
      <c r="AU5" s="32" t="s">
        <v>1348</v>
      </c>
      <c r="AV5" s="32" t="s">
        <v>1348</v>
      </c>
      <c r="AW5" s="3" t="s">
        <v>1349</v>
      </c>
      <c r="AX5" s="3" t="s">
        <v>1348</v>
      </c>
      <c r="AY5" s="3" t="s">
        <v>1348</v>
      </c>
      <c r="AZ5" s="3" t="s">
        <v>1348</v>
      </c>
      <c r="BA5" s="3" t="s">
        <v>1348</v>
      </c>
      <c r="BB5" s="3" t="s">
        <v>1348</v>
      </c>
      <c r="BC5" s="2" t="s">
        <v>999</v>
      </c>
      <c r="BD5" s="19" t="s">
        <v>1348</v>
      </c>
      <c r="BE5" s="5" t="s">
        <v>800</v>
      </c>
      <c r="BF5" s="11" t="s">
        <v>1343</v>
      </c>
      <c r="BG5" s="19" t="s">
        <v>536</v>
      </c>
      <c r="BH5" s="19" t="s">
        <v>547</v>
      </c>
      <c r="BI5" s="3"/>
      <c r="BJ5" s="2" t="s">
        <v>501</v>
      </c>
      <c r="BK5" s="2" t="s">
        <v>1087</v>
      </c>
    </row>
    <row r="6" spans="2:63" ht="12.75">
      <c r="B6" s="3" t="s">
        <v>391</v>
      </c>
      <c r="C6" s="26" t="s">
        <v>982</v>
      </c>
      <c r="D6" s="2"/>
      <c r="E6" s="26" t="s">
        <v>1003</v>
      </c>
      <c r="F6" s="11" t="s">
        <v>987</v>
      </c>
      <c r="G6" s="11" t="s">
        <v>1029</v>
      </c>
      <c r="H6" s="11" t="s">
        <v>1029</v>
      </c>
      <c r="I6" s="2" t="s">
        <v>991</v>
      </c>
      <c r="J6" s="3" t="s">
        <v>1295</v>
      </c>
      <c r="K6" s="2" t="s">
        <v>1324</v>
      </c>
      <c r="L6" s="3"/>
      <c r="M6" s="3"/>
      <c r="N6" s="2" t="s">
        <v>525</v>
      </c>
      <c r="O6" s="5" t="s">
        <v>987</v>
      </c>
      <c r="P6" s="19" t="s">
        <v>988</v>
      </c>
      <c r="Q6" s="13" t="s">
        <v>1051</v>
      </c>
      <c r="R6" s="2" t="s">
        <v>1051</v>
      </c>
      <c r="S6" s="5" t="s">
        <v>1051</v>
      </c>
      <c r="T6" s="7" t="s">
        <v>1051</v>
      </c>
      <c r="U6" s="7" t="s">
        <v>1029</v>
      </c>
      <c r="V6" s="11" t="s">
        <v>590</v>
      </c>
      <c r="W6" s="11" t="s">
        <v>1014</v>
      </c>
      <c r="X6" s="11" t="s">
        <v>995</v>
      </c>
      <c r="Y6" s="11" t="s">
        <v>995</v>
      </c>
      <c r="Z6" s="11" t="s">
        <v>995</v>
      </c>
      <c r="AA6" s="11" t="s">
        <v>995</v>
      </c>
      <c r="AB6" s="11" t="s">
        <v>995</v>
      </c>
      <c r="AC6" s="15" t="s">
        <v>519</v>
      </c>
      <c r="AD6" s="2" t="s">
        <v>989</v>
      </c>
      <c r="AE6" s="3" t="s">
        <v>526</v>
      </c>
      <c r="AF6" s="2" t="s">
        <v>526</v>
      </c>
      <c r="AG6" s="2" t="s">
        <v>1291</v>
      </c>
      <c r="AH6" s="2" t="s">
        <v>990</v>
      </c>
      <c r="AI6" s="3" t="s">
        <v>1325</v>
      </c>
      <c r="AJ6" s="3" t="s">
        <v>1016</v>
      </c>
      <c r="AK6" s="3" t="s">
        <v>1325</v>
      </c>
      <c r="AL6" s="2" t="s">
        <v>394</v>
      </c>
      <c r="AM6" s="2" t="s">
        <v>394</v>
      </c>
      <c r="AN6" s="3" t="s">
        <v>799</v>
      </c>
      <c r="AO6" s="3" t="s">
        <v>8</v>
      </c>
      <c r="AP6" s="3" t="s">
        <v>528</v>
      </c>
      <c r="AQ6" s="15" t="s">
        <v>1347</v>
      </c>
      <c r="AR6" s="15" t="s">
        <v>1030</v>
      </c>
      <c r="AS6" s="32" t="s">
        <v>30</v>
      </c>
      <c r="AT6" s="32" t="s">
        <v>971</v>
      </c>
      <c r="AU6" s="32" t="s">
        <v>1281</v>
      </c>
      <c r="AV6" s="32" t="s">
        <v>912</v>
      </c>
      <c r="AW6" s="3" t="s">
        <v>808</v>
      </c>
      <c r="AX6" s="3" t="s">
        <v>807</v>
      </c>
      <c r="AY6" s="3" t="s">
        <v>30</v>
      </c>
      <c r="AZ6" s="3" t="s">
        <v>1031</v>
      </c>
      <c r="BA6" s="3" t="s">
        <v>1112</v>
      </c>
      <c r="BB6" s="3" t="s">
        <v>806</v>
      </c>
      <c r="BC6" s="3" t="s">
        <v>535</v>
      </c>
      <c r="BD6" s="19" t="s">
        <v>524</v>
      </c>
      <c r="BE6" s="5" t="s">
        <v>1054</v>
      </c>
      <c r="BF6" s="11" t="s">
        <v>986</v>
      </c>
      <c r="BG6" s="19" t="s">
        <v>892</v>
      </c>
      <c r="BH6" s="19" t="s">
        <v>1329</v>
      </c>
      <c r="BI6" s="3"/>
      <c r="BJ6" s="2"/>
      <c r="BK6" s="2" t="s">
        <v>983</v>
      </c>
    </row>
    <row r="7" spans="2:61" ht="12.75">
      <c r="B7" s="2" t="s">
        <v>495</v>
      </c>
      <c r="F7" s="30"/>
      <c r="G7" s="11" t="s">
        <v>1051</v>
      </c>
      <c r="H7" s="11" t="s">
        <v>1051</v>
      </c>
      <c r="L7" s="1"/>
      <c r="M7" s="1"/>
      <c r="Q7" s="13" t="s">
        <v>878</v>
      </c>
      <c r="R7" s="13" t="s">
        <v>878</v>
      </c>
      <c r="S7" s="13" t="s">
        <v>878</v>
      </c>
      <c r="T7" s="13" t="s">
        <v>878</v>
      </c>
      <c r="U7" s="7" t="s">
        <v>1051</v>
      </c>
      <c r="V7" s="11" t="s">
        <v>1292</v>
      </c>
      <c r="W7" s="11" t="s">
        <v>1028</v>
      </c>
      <c r="X7" s="11" t="s">
        <v>1243</v>
      </c>
      <c r="Y7" s="11" t="s">
        <v>1243</v>
      </c>
      <c r="Z7" s="11" t="s">
        <v>1301</v>
      </c>
      <c r="AA7" s="11" t="s">
        <v>1301</v>
      </c>
      <c r="AB7" s="11" t="s">
        <v>966</v>
      </c>
      <c r="AC7" s="15" t="s">
        <v>1052</v>
      </c>
      <c r="AD7" s="2" t="s">
        <v>46</v>
      </c>
      <c r="AE7" s="3" t="s">
        <v>1017</v>
      </c>
      <c r="AF7" s="2" t="s">
        <v>1017</v>
      </c>
      <c r="AG7" s="2" t="s">
        <v>1017</v>
      </c>
      <c r="AH7" s="2" t="s">
        <v>503</v>
      </c>
      <c r="AI7" s="3" t="s">
        <v>891</v>
      </c>
      <c r="AJ7" s="3" t="s">
        <v>889</v>
      </c>
      <c r="AK7" s="3" t="s">
        <v>889</v>
      </c>
      <c r="AL7" s="2" t="s">
        <v>1330</v>
      </c>
      <c r="AM7" s="2" t="s">
        <v>1330</v>
      </c>
      <c r="AN7" s="3" t="s">
        <v>7</v>
      </c>
      <c r="AO7" s="3" t="s">
        <v>528</v>
      </c>
      <c r="AP7" s="3" t="s">
        <v>395</v>
      </c>
      <c r="AQ7" s="15" t="s">
        <v>890</v>
      </c>
      <c r="AR7" s="15" t="s">
        <v>971</v>
      </c>
      <c r="AS7" s="32" t="s">
        <v>6</v>
      </c>
      <c r="AT7" s="32" t="s">
        <v>26</v>
      </c>
      <c r="AU7" s="32" t="s">
        <v>6</v>
      </c>
      <c r="AV7" s="32" t="s">
        <v>6</v>
      </c>
      <c r="AW7" s="19" t="s">
        <v>32</v>
      </c>
      <c r="AX7" s="3" t="s">
        <v>30</v>
      </c>
      <c r="AY7" s="3" t="s">
        <v>24</v>
      </c>
      <c r="AZ7" s="3" t="s">
        <v>31</v>
      </c>
      <c r="BA7" s="3" t="s">
        <v>24</v>
      </c>
      <c r="BB7" s="3" t="s">
        <v>31</v>
      </c>
      <c r="BC7" s="3" t="s">
        <v>1072</v>
      </c>
      <c r="BD7" s="19" t="s">
        <v>421</v>
      </c>
      <c r="BE7" s="5" t="s">
        <v>66</v>
      </c>
      <c r="BF7" s="11" t="s">
        <v>1015</v>
      </c>
      <c r="BG7" s="19" t="s">
        <v>960</v>
      </c>
      <c r="BH7" s="19" t="s">
        <v>994</v>
      </c>
      <c r="BI7" s="3"/>
    </row>
    <row r="8" spans="1:62" ht="12.75">
      <c r="A8" s="16"/>
      <c r="B8" s="22"/>
      <c r="C8" s="25"/>
      <c r="E8" s="25"/>
      <c r="F8" s="11"/>
      <c r="G8" s="11" t="s">
        <v>878</v>
      </c>
      <c r="H8" s="11" t="s">
        <v>879</v>
      </c>
      <c r="I8" s="2"/>
      <c r="J8" s="3"/>
      <c r="K8" s="2"/>
      <c r="L8" s="3"/>
      <c r="M8" s="3"/>
      <c r="N8" s="2"/>
      <c r="O8" s="5"/>
      <c r="P8" s="19"/>
      <c r="Q8" s="13" t="s">
        <v>1051</v>
      </c>
      <c r="R8" s="3" t="s">
        <v>1292</v>
      </c>
      <c r="S8" s="19" t="s">
        <v>1012</v>
      </c>
      <c r="T8" s="8" t="s">
        <v>549</v>
      </c>
      <c r="U8" s="13" t="s">
        <v>878</v>
      </c>
      <c r="V8" s="13" t="s">
        <v>878</v>
      </c>
      <c r="W8" s="11" t="s">
        <v>883</v>
      </c>
      <c r="X8" s="11" t="s">
        <v>27</v>
      </c>
      <c r="Y8" s="11" t="s">
        <v>893</v>
      </c>
      <c r="Z8" s="11" t="s">
        <v>23</v>
      </c>
      <c r="AA8" s="11" t="s">
        <v>893</v>
      </c>
      <c r="AB8" s="11"/>
      <c r="AC8" s="15" t="s">
        <v>28</v>
      </c>
      <c r="AE8" s="3" t="s">
        <v>29</v>
      </c>
      <c r="AF8" s="3" t="s">
        <v>29</v>
      </c>
      <c r="AG8" s="3" t="s">
        <v>29</v>
      </c>
      <c r="AH8" s="3" t="s">
        <v>29</v>
      </c>
      <c r="AI8" s="3" t="s">
        <v>971</v>
      </c>
      <c r="AJ8" s="3" t="s">
        <v>805</v>
      </c>
      <c r="AK8" s="3" t="s">
        <v>805</v>
      </c>
      <c r="AL8" s="2"/>
      <c r="AM8" s="2"/>
      <c r="AN8" s="3"/>
      <c r="AO8" s="3"/>
      <c r="AP8" s="3"/>
      <c r="AQ8" s="15" t="s">
        <v>971</v>
      </c>
      <c r="AR8" s="14"/>
      <c r="AW8" s="1"/>
      <c r="AX8" s="1"/>
      <c r="AY8" s="1"/>
      <c r="AZ8" s="1"/>
      <c r="BA8" s="1"/>
      <c r="BB8" s="1"/>
      <c r="BC8" s="1"/>
      <c r="BD8" s="23"/>
      <c r="BE8" s="23"/>
      <c r="BF8" s="10"/>
      <c r="BG8" s="23"/>
      <c r="BH8" s="23"/>
      <c r="BI8" s="1"/>
      <c r="BJ8" s="2"/>
    </row>
    <row r="9" spans="1:54" ht="12.75">
      <c r="A9" s="39">
        <v>1</v>
      </c>
      <c r="B9" s="24">
        <v>2</v>
      </c>
      <c r="C9" s="50">
        <v>3</v>
      </c>
      <c r="D9" s="50">
        <v>4</v>
      </c>
      <c r="E9" s="50">
        <v>5</v>
      </c>
      <c r="F9" s="36">
        <v>12</v>
      </c>
      <c r="G9" s="33"/>
      <c r="H9" s="33"/>
      <c r="I9" s="50">
        <v>6</v>
      </c>
      <c r="J9" s="50">
        <v>7</v>
      </c>
      <c r="K9" s="50">
        <v>8</v>
      </c>
      <c r="L9" s="24">
        <v>9</v>
      </c>
      <c r="M9" s="24">
        <v>10</v>
      </c>
      <c r="N9" s="50">
        <v>11</v>
      </c>
      <c r="O9" s="50">
        <v>12</v>
      </c>
      <c r="P9" s="50">
        <v>13</v>
      </c>
      <c r="Q9" s="42"/>
      <c r="R9" s="42"/>
      <c r="S9" s="42"/>
      <c r="T9" s="42"/>
      <c r="U9" s="42"/>
      <c r="V9" s="42"/>
      <c r="W9" s="39"/>
      <c r="X9" s="42">
        <v>20</v>
      </c>
      <c r="Y9" s="42"/>
      <c r="Z9" s="29"/>
      <c r="AA9" s="29"/>
      <c r="AB9" s="29"/>
      <c r="AE9" s="1"/>
      <c r="AF9" s="1"/>
      <c r="AH9" s="1"/>
      <c r="AI9" s="1"/>
      <c r="AJ9" s="1"/>
      <c r="AK9" s="1"/>
      <c r="AW9" s="1"/>
      <c r="AX9" s="1"/>
      <c r="AY9" s="1"/>
      <c r="AZ9" s="1"/>
      <c r="BA9" s="1"/>
      <c r="BB9" s="1"/>
    </row>
    <row r="10" spans="1:61" ht="12.75">
      <c r="A10" s="16"/>
      <c r="B10" s="22"/>
      <c r="C10" s="25"/>
      <c r="E10" s="25"/>
      <c r="F10" s="31"/>
      <c r="G10" s="31"/>
      <c r="H10" s="31"/>
      <c r="J10" s="1"/>
      <c r="L10" s="1"/>
      <c r="M10" s="1"/>
      <c r="O10" s="4"/>
      <c r="P10" s="2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4"/>
      <c r="AE10" s="1"/>
      <c r="AF10" s="1"/>
      <c r="AH10" s="1"/>
      <c r="AI10" s="6"/>
      <c r="AJ10" s="6"/>
      <c r="AK10" s="6"/>
      <c r="AO10" s="17"/>
      <c r="AP10" s="17"/>
      <c r="AQ10" s="14"/>
      <c r="AR10" s="14"/>
      <c r="AT10" s="10"/>
      <c r="AW10" s="1"/>
      <c r="AX10" s="1"/>
      <c r="AY10" s="1"/>
      <c r="AZ10" s="1"/>
      <c r="BA10" s="1"/>
      <c r="BB10" s="1"/>
      <c r="BC10" s="1"/>
      <c r="BD10" s="23"/>
      <c r="BE10" s="23"/>
      <c r="BF10" s="10"/>
      <c r="BG10" s="23"/>
      <c r="BH10" s="23"/>
      <c r="BI10" s="1"/>
    </row>
    <row r="11" spans="1:62" ht="12.75">
      <c r="A11" s="16" t="s">
        <v>69</v>
      </c>
      <c r="B11" s="35" t="s">
        <v>390</v>
      </c>
      <c r="C11" s="25">
        <v>185.1</v>
      </c>
      <c r="D11" t="s">
        <v>469</v>
      </c>
      <c r="E11" s="25" t="s">
        <v>381</v>
      </c>
      <c r="F11" s="31">
        <v>3.25</v>
      </c>
      <c r="G11" s="31">
        <v>9</v>
      </c>
      <c r="H11" s="31">
        <f>G11/1.5</f>
        <v>6</v>
      </c>
      <c r="I11" t="s">
        <v>1382</v>
      </c>
      <c r="J11" s="1" t="s">
        <v>396</v>
      </c>
      <c r="K11" t="s">
        <v>426</v>
      </c>
      <c r="L11" s="1" t="s">
        <v>1341</v>
      </c>
      <c r="M11" s="1" t="s">
        <v>416</v>
      </c>
      <c r="N11" t="s">
        <v>1256</v>
      </c>
      <c r="O11" s="4">
        <v>3.25</v>
      </c>
      <c r="P11" s="23"/>
      <c r="Q11" s="28">
        <v>29</v>
      </c>
      <c r="R11" s="28">
        <v>5</v>
      </c>
      <c r="S11" s="1">
        <v>0</v>
      </c>
      <c r="T11" s="6">
        <f>Q11+(R11/20)+(S11/240)</f>
        <v>29.25</v>
      </c>
      <c r="U11" s="6">
        <f>T11/O11</f>
        <v>9</v>
      </c>
      <c r="V11" s="10"/>
      <c r="W11" s="1"/>
      <c r="X11" s="10"/>
      <c r="Y11" s="10"/>
      <c r="Z11" s="10"/>
      <c r="AA11" s="10"/>
      <c r="AB11" s="10"/>
      <c r="AC11" s="10"/>
      <c r="AE11" s="6"/>
      <c r="AF11" s="1"/>
      <c r="AH11" s="6">
        <f>U11+AG11</f>
        <v>9</v>
      </c>
      <c r="AI11" s="1"/>
      <c r="AJ11" s="1"/>
      <c r="AK11" s="1"/>
      <c r="AL11" s="18"/>
      <c r="AM11" s="18"/>
      <c r="AN11" s="17"/>
      <c r="AO11" s="1"/>
      <c r="AP11" s="1"/>
      <c r="AQ11" s="14"/>
      <c r="AR11" s="14"/>
      <c r="BB11" s="1"/>
      <c r="BD11" s="23"/>
      <c r="BE11" s="23"/>
      <c r="BF11" s="10"/>
      <c r="BG11" s="23"/>
      <c r="BH11" s="23"/>
      <c r="BI11" s="1"/>
      <c r="BJ11" t="s">
        <v>426</v>
      </c>
    </row>
    <row r="12" spans="1:62" ht="12.75">
      <c r="A12" s="16" t="s">
        <v>69</v>
      </c>
      <c r="B12" s="35" t="s">
        <v>390</v>
      </c>
      <c r="C12" s="25" t="s">
        <v>161</v>
      </c>
      <c r="D12" t="s">
        <v>469</v>
      </c>
      <c r="E12" s="25" t="s">
        <v>381</v>
      </c>
      <c r="F12" s="31">
        <v>1</v>
      </c>
      <c r="G12" s="31">
        <v>9</v>
      </c>
      <c r="H12" s="31">
        <f>G12/1.5</f>
        <v>6</v>
      </c>
      <c r="I12" t="s">
        <v>1018</v>
      </c>
      <c r="J12" s="1" t="s">
        <v>396</v>
      </c>
      <c r="K12" t="s">
        <v>1022</v>
      </c>
      <c r="L12" s="1" t="s">
        <v>1341</v>
      </c>
      <c r="M12" s="1" t="s">
        <v>407</v>
      </c>
      <c r="N12" t="s">
        <v>1101</v>
      </c>
      <c r="O12" s="4">
        <v>1</v>
      </c>
      <c r="P12" s="23"/>
      <c r="Q12" s="28">
        <v>9</v>
      </c>
      <c r="R12" s="28">
        <v>0</v>
      </c>
      <c r="S12" s="1">
        <v>0</v>
      </c>
      <c r="T12" s="6">
        <f>Q12+(R12/20)+(S12/240)</f>
        <v>9</v>
      </c>
      <c r="U12" s="6">
        <f>T12/O12</f>
        <v>9</v>
      </c>
      <c r="V12" s="10"/>
      <c r="W12" s="1"/>
      <c r="X12" s="10"/>
      <c r="Y12" s="10"/>
      <c r="Z12" s="10"/>
      <c r="AA12" s="10"/>
      <c r="AB12" s="10"/>
      <c r="AC12" s="10"/>
      <c r="AE12" s="6"/>
      <c r="AF12" s="1"/>
      <c r="AH12" s="6">
        <f>U12+AG12</f>
        <v>9</v>
      </c>
      <c r="AI12" s="1"/>
      <c r="AJ12" s="1"/>
      <c r="AK12" s="1"/>
      <c r="AL12" s="18"/>
      <c r="AM12" s="18"/>
      <c r="AN12" s="17"/>
      <c r="AO12" s="1"/>
      <c r="AP12" s="1"/>
      <c r="AQ12" s="14"/>
      <c r="AR12" s="14"/>
      <c r="BB12" s="1"/>
      <c r="BD12" s="23"/>
      <c r="BE12" s="23"/>
      <c r="BF12" s="10"/>
      <c r="BG12" s="23"/>
      <c r="BH12" s="23"/>
      <c r="BI12" s="1"/>
      <c r="BJ12" t="s">
        <v>1022</v>
      </c>
    </row>
    <row r="13" spans="1:62" ht="12.75">
      <c r="A13" s="16" t="s">
        <v>69</v>
      </c>
      <c r="B13" s="35" t="s">
        <v>390</v>
      </c>
      <c r="C13" s="25" t="s">
        <v>162</v>
      </c>
      <c r="D13" t="s">
        <v>469</v>
      </c>
      <c r="E13" s="25" t="s">
        <v>381</v>
      </c>
      <c r="F13" s="31">
        <v>2</v>
      </c>
      <c r="G13" s="31">
        <v>7</v>
      </c>
      <c r="H13" s="31">
        <f>G13/1.5</f>
        <v>4.666666666666667</v>
      </c>
      <c r="I13" t="s">
        <v>1018</v>
      </c>
      <c r="J13" s="1" t="s">
        <v>396</v>
      </c>
      <c r="K13" t="s">
        <v>1022</v>
      </c>
      <c r="L13" s="1" t="s">
        <v>1341</v>
      </c>
      <c r="M13" s="1" t="s">
        <v>407</v>
      </c>
      <c r="N13" t="s">
        <v>499</v>
      </c>
      <c r="O13" s="4">
        <v>2</v>
      </c>
      <c r="P13" s="23"/>
      <c r="Q13" s="28"/>
      <c r="R13" s="28"/>
      <c r="S13" s="1"/>
      <c r="T13" s="6">
        <f>O13*U13</f>
        <v>14</v>
      </c>
      <c r="U13" s="6">
        <v>7</v>
      </c>
      <c r="V13" s="10"/>
      <c r="W13" s="1"/>
      <c r="X13" s="10"/>
      <c r="Y13" s="10"/>
      <c r="Z13" s="10"/>
      <c r="AA13" s="10"/>
      <c r="AB13" s="10"/>
      <c r="AC13" s="10"/>
      <c r="AE13" s="6"/>
      <c r="AF13" s="1"/>
      <c r="AH13" s="6">
        <f>U13+AG13</f>
        <v>7</v>
      </c>
      <c r="AI13" s="1"/>
      <c r="AJ13" s="1"/>
      <c r="AK13" s="1"/>
      <c r="AL13" s="18"/>
      <c r="AM13" s="18"/>
      <c r="AN13" s="17"/>
      <c r="AO13" s="1"/>
      <c r="AP13" s="1"/>
      <c r="AQ13" s="14"/>
      <c r="AR13" s="14"/>
      <c r="BB13" s="1"/>
      <c r="BD13" s="23"/>
      <c r="BE13" s="23"/>
      <c r="BF13" s="10"/>
      <c r="BG13" s="23"/>
      <c r="BH13" s="23"/>
      <c r="BI13" s="1"/>
      <c r="BJ13" t="s">
        <v>1022</v>
      </c>
    </row>
    <row r="14" spans="1:62" ht="12.75">
      <c r="A14" s="16" t="s">
        <v>69</v>
      </c>
      <c r="B14" s="35" t="s">
        <v>390</v>
      </c>
      <c r="C14" s="25">
        <v>185.3</v>
      </c>
      <c r="D14" t="s">
        <v>469</v>
      </c>
      <c r="E14" s="25" t="s">
        <v>381</v>
      </c>
      <c r="F14" s="31"/>
      <c r="G14" s="30"/>
      <c r="H14" s="31"/>
      <c r="I14" t="s">
        <v>652</v>
      </c>
      <c r="J14" s="1" t="s">
        <v>396</v>
      </c>
      <c r="K14" t="s">
        <v>638</v>
      </c>
      <c r="L14" s="1" t="s">
        <v>586</v>
      </c>
      <c r="M14" s="1" t="s">
        <v>9</v>
      </c>
      <c r="N14" t="s">
        <v>9</v>
      </c>
      <c r="O14" s="4"/>
      <c r="P14" s="23">
        <v>24</v>
      </c>
      <c r="Q14" s="28">
        <v>5</v>
      </c>
      <c r="R14" s="28">
        <v>11</v>
      </c>
      <c r="S14" s="1">
        <v>4</v>
      </c>
      <c r="T14" s="6">
        <f>Q14+(R14/20)+(S14/240)</f>
        <v>5.566666666666666</v>
      </c>
      <c r="V14" s="10">
        <f>(T14*20)/P14</f>
        <v>4.638888888888888</v>
      </c>
      <c r="W14" s="1"/>
      <c r="X14" s="10"/>
      <c r="Y14" s="10"/>
      <c r="Z14" s="10"/>
      <c r="AA14" s="10"/>
      <c r="AB14" s="10"/>
      <c r="AC14" s="10"/>
      <c r="AE14" s="6"/>
      <c r="AF14" s="1"/>
      <c r="AI14" s="1"/>
      <c r="AJ14" s="1"/>
      <c r="AK14" s="1"/>
      <c r="AL14" s="18"/>
      <c r="AM14" s="18"/>
      <c r="AN14" s="17"/>
      <c r="AO14" s="1"/>
      <c r="AP14" s="1"/>
      <c r="AQ14" s="14"/>
      <c r="AR14" s="14"/>
      <c r="BB14" s="1"/>
      <c r="BD14" s="23"/>
      <c r="BE14" s="23"/>
      <c r="BF14" s="10"/>
      <c r="BG14" s="23"/>
      <c r="BH14" s="23"/>
      <c r="BI14" s="1"/>
      <c r="BJ14" t="s">
        <v>638</v>
      </c>
    </row>
    <row r="15" spans="1:62" ht="12.75">
      <c r="A15" s="16" t="s">
        <v>69</v>
      </c>
      <c r="B15" s="35" t="s">
        <v>390</v>
      </c>
      <c r="C15" s="25">
        <v>185.4</v>
      </c>
      <c r="D15" t="s">
        <v>469</v>
      </c>
      <c r="E15" s="25" t="s">
        <v>381</v>
      </c>
      <c r="F15" s="31"/>
      <c r="G15" s="30"/>
      <c r="H15" s="31"/>
      <c r="I15" t="s">
        <v>687</v>
      </c>
      <c r="J15" s="1" t="s">
        <v>396</v>
      </c>
      <c r="K15" t="s">
        <v>689</v>
      </c>
      <c r="L15" s="1" t="s">
        <v>1341</v>
      </c>
      <c r="M15" s="1" t="s">
        <v>407</v>
      </c>
      <c r="N15" t="s">
        <v>9</v>
      </c>
      <c r="O15" s="4"/>
      <c r="P15" s="23">
        <v>16</v>
      </c>
      <c r="Q15" s="28">
        <v>2</v>
      </c>
      <c r="R15" s="28">
        <v>8</v>
      </c>
      <c r="S15" s="1">
        <v>0</v>
      </c>
      <c r="T15" s="6">
        <f>Q15+(R15/20)+(S15/240)</f>
        <v>2.4</v>
      </c>
      <c r="V15" s="10">
        <f>(T15*20)/P15</f>
        <v>3</v>
      </c>
      <c r="W15" s="1"/>
      <c r="X15" s="10"/>
      <c r="Y15" s="10"/>
      <c r="Z15" s="10"/>
      <c r="AA15" s="10"/>
      <c r="AB15" s="10"/>
      <c r="AC15" s="10"/>
      <c r="AE15" s="6"/>
      <c r="AF15" s="1"/>
      <c r="AI15" s="1"/>
      <c r="AJ15" s="1"/>
      <c r="AK15" s="1"/>
      <c r="AL15" s="18"/>
      <c r="AM15" s="18"/>
      <c r="AN15" s="17"/>
      <c r="AO15" s="1"/>
      <c r="AP15" s="1"/>
      <c r="AQ15" s="14"/>
      <c r="AR15" s="14"/>
      <c r="BB15" s="1"/>
      <c r="BD15" s="23"/>
      <c r="BE15" s="23"/>
      <c r="BF15" s="10"/>
      <c r="BG15" s="23"/>
      <c r="BH15" s="23"/>
      <c r="BI15" s="1"/>
      <c r="BJ15" t="s">
        <v>689</v>
      </c>
    </row>
    <row r="16" spans="1:62" ht="12.75">
      <c r="A16" s="16" t="s">
        <v>69</v>
      </c>
      <c r="B16" s="35" t="s">
        <v>390</v>
      </c>
      <c r="C16" s="25">
        <v>185.5</v>
      </c>
      <c r="D16" t="s">
        <v>469</v>
      </c>
      <c r="E16" s="25" t="s">
        <v>381</v>
      </c>
      <c r="F16" s="31"/>
      <c r="G16" s="30"/>
      <c r="H16" s="31"/>
      <c r="I16" t="s">
        <v>698</v>
      </c>
      <c r="J16" s="1" t="s">
        <v>396</v>
      </c>
      <c r="K16" t="s">
        <v>690</v>
      </c>
      <c r="L16" s="1" t="s">
        <v>1341</v>
      </c>
      <c r="M16" s="1" t="s">
        <v>1064</v>
      </c>
      <c r="N16" t="s">
        <v>9</v>
      </c>
      <c r="O16" s="4"/>
      <c r="P16" s="23">
        <v>18</v>
      </c>
      <c r="Q16" s="28"/>
      <c r="R16" s="28">
        <v>35</v>
      </c>
      <c r="S16" s="1">
        <v>2</v>
      </c>
      <c r="T16" s="6">
        <f>Q16+(R16/20)+(S16/240)</f>
        <v>1.7583333333333333</v>
      </c>
      <c r="V16" s="10">
        <f>(T16*20)/P16</f>
        <v>1.9537037037037035</v>
      </c>
      <c r="W16" s="1"/>
      <c r="X16" s="10"/>
      <c r="Y16" s="10"/>
      <c r="Z16" s="10"/>
      <c r="AA16" s="10"/>
      <c r="AB16" s="10"/>
      <c r="AC16" s="10"/>
      <c r="AE16" s="6"/>
      <c r="AF16" s="1"/>
      <c r="AI16" s="1"/>
      <c r="AJ16" s="1"/>
      <c r="AK16" s="1"/>
      <c r="AL16" s="18"/>
      <c r="AM16" s="18"/>
      <c r="AN16" s="17"/>
      <c r="AO16" s="1"/>
      <c r="AP16" s="1"/>
      <c r="AQ16" s="14"/>
      <c r="AR16" s="14"/>
      <c r="BB16" s="1"/>
      <c r="BD16" s="23"/>
      <c r="BE16" s="23"/>
      <c r="BF16" s="10"/>
      <c r="BG16" s="23"/>
      <c r="BH16" s="23"/>
      <c r="BI16" s="1"/>
      <c r="BJ16" t="s">
        <v>690</v>
      </c>
    </row>
    <row r="17" spans="1:62" ht="12.75">
      <c r="A17" s="16" t="s">
        <v>69</v>
      </c>
      <c r="B17" s="35" t="s">
        <v>390</v>
      </c>
      <c r="C17" s="25">
        <v>185.6</v>
      </c>
      <c r="D17" t="s">
        <v>469</v>
      </c>
      <c r="E17" s="25" t="s">
        <v>381</v>
      </c>
      <c r="F17" s="31"/>
      <c r="G17" s="30"/>
      <c r="H17" s="31"/>
      <c r="I17" t="s">
        <v>626</v>
      </c>
      <c r="J17" s="1" t="s">
        <v>396</v>
      </c>
      <c r="K17" t="s">
        <v>631</v>
      </c>
      <c r="L17" s="1" t="s">
        <v>1341</v>
      </c>
      <c r="M17" s="1" t="s">
        <v>397</v>
      </c>
      <c r="N17" t="s">
        <v>9</v>
      </c>
      <c r="O17" s="4"/>
      <c r="P17" s="23">
        <v>4.25</v>
      </c>
      <c r="Q17" s="28"/>
      <c r="R17" s="28">
        <v>8</v>
      </c>
      <c r="S17" s="1">
        <v>0</v>
      </c>
      <c r="T17" s="6">
        <f>Q17+(R17/20)+(S17/240)</f>
        <v>0.4</v>
      </c>
      <c r="V17" s="10">
        <f>(T17*20)/P17</f>
        <v>1.8823529411764706</v>
      </c>
      <c r="W17" s="1"/>
      <c r="X17" s="10"/>
      <c r="Y17" s="10"/>
      <c r="Z17" s="10"/>
      <c r="AA17" s="10"/>
      <c r="AB17" s="10"/>
      <c r="AC17" s="10"/>
      <c r="AE17" s="6"/>
      <c r="AF17" s="1"/>
      <c r="AI17" s="1"/>
      <c r="AJ17" s="1"/>
      <c r="AK17" s="1"/>
      <c r="AL17" s="18"/>
      <c r="AM17" s="18"/>
      <c r="AN17" s="17"/>
      <c r="AO17" s="1"/>
      <c r="AP17" s="1"/>
      <c r="AQ17" s="14"/>
      <c r="AR17" s="14"/>
      <c r="BB17" s="1"/>
      <c r="BD17" s="23"/>
      <c r="BE17" s="23"/>
      <c r="BF17" s="10"/>
      <c r="BG17" s="23"/>
      <c r="BH17" s="23"/>
      <c r="BI17" s="1"/>
      <c r="BJ17" t="s">
        <v>631</v>
      </c>
    </row>
    <row r="18" spans="2:61" ht="12.75">
      <c r="B18" s="35"/>
      <c r="C18" s="25"/>
      <c r="E18" s="25"/>
      <c r="F18" s="31"/>
      <c r="G18" s="30"/>
      <c r="H18" s="31"/>
      <c r="J18" s="1"/>
      <c r="L18" s="1"/>
      <c r="M18" s="1"/>
      <c r="O18" s="4"/>
      <c r="P18" s="23"/>
      <c r="Q18" s="28"/>
      <c r="R18" s="28"/>
      <c r="S18" s="1"/>
      <c r="T18" s="6"/>
      <c r="V18" s="10"/>
      <c r="W18" s="1"/>
      <c r="X18" s="10"/>
      <c r="Y18" s="10"/>
      <c r="Z18" s="10"/>
      <c r="AA18" s="10"/>
      <c r="AB18" s="10"/>
      <c r="AC18" s="10"/>
      <c r="AE18" s="6"/>
      <c r="AF18" s="1"/>
      <c r="AI18" s="1"/>
      <c r="AJ18" s="1"/>
      <c r="AK18" s="1"/>
      <c r="AL18" s="18"/>
      <c r="AM18" s="18"/>
      <c r="AN18" s="17"/>
      <c r="AO18" s="1"/>
      <c r="AP18" s="1"/>
      <c r="AQ18" s="14"/>
      <c r="AR18" s="14"/>
      <c r="BB18" s="1"/>
      <c r="BD18" s="23"/>
      <c r="BE18" s="23"/>
      <c r="BF18" s="10"/>
      <c r="BG18" s="23"/>
      <c r="BH18" s="23"/>
      <c r="BI18" s="1"/>
    </row>
    <row r="19" spans="1:62" ht="12.75">
      <c r="A19" s="16" t="s">
        <v>69</v>
      </c>
      <c r="B19" s="35" t="s">
        <v>390</v>
      </c>
      <c r="C19" s="25" t="s">
        <v>163</v>
      </c>
      <c r="D19" t="s">
        <v>469</v>
      </c>
      <c r="E19" s="25" t="s">
        <v>381</v>
      </c>
      <c r="F19" s="31"/>
      <c r="G19" s="30"/>
      <c r="H19" s="31"/>
      <c r="I19" t="s">
        <v>627</v>
      </c>
      <c r="J19" s="1" t="s">
        <v>396</v>
      </c>
      <c r="K19" t="s">
        <v>630</v>
      </c>
      <c r="L19" s="1" t="s">
        <v>1341</v>
      </c>
      <c r="M19" s="1" t="s">
        <v>397</v>
      </c>
      <c r="N19" t="s">
        <v>9</v>
      </c>
      <c r="O19" s="4"/>
      <c r="P19" s="23">
        <v>4</v>
      </c>
      <c r="Q19" s="28"/>
      <c r="R19" s="28">
        <v>10</v>
      </c>
      <c r="S19" s="1">
        <v>0</v>
      </c>
      <c r="T19" s="6">
        <f>Q19+(R19/20)+(S19/240)</f>
        <v>0.5</v>
      </c>
      <c r="V19" s="10">
        <f>(T19*20)/P19</f>
        <v>2.5</v>
      </c>
      <c r="W19" s="1"/>
      <c r="X19" s="10"/>
      <c r="Y19" s="10"/>
      <c r="Z19" s="10"/>
      <c r="AA19" s="10"/>
      <c r="AB19" s="10"/>
      <c r="AC19" s="10"/>
      <c r="AE19" s="6"/>
      <c r="AF19" s="1"/>
      <c r="AI19" s="1"/>
      <c r="AJ19" s="1"/>
      <c r="AK19" s="1"/>
      <c r="AL19" s="18"/>
      <c r="AM19" s="18"/>
      <c r="AN19" s="17"/>
      <c r="AO19" s="1"/>
      <c r="AP19" s="1"/>
      <c r="AQ19" s="14"/>
      <c r="AR19" s="14"/>
      <c r="BB19" s="1"/>
      <c r="BD19" s="23"/>
      <c r="BE19" s="23"/>
      <c r="BF19" s="10"/>
      <c r="BG19" s="23"/>
      <c r="BH19" s="23"/>
      <c r="BI19" s="1"/>
      <c r="BJ19" t="s">
        <v>630</v>
      </c>
    </row>
    <row r="20" spans="1:61" ht="12.75">
      <c r="A20" s="16"/>
      <c r="B20" s="35"/>
      <c r="C20" s="25"/>
      <c r="E20" s="25"/>
      <c r="F20" s="31"/>
      <c r="G20" s="31"/>
      <c r="H20" s="31"/>
      <c r="J20" s="1"/>
      <c r="L20" s="1"/>
      <c r="M20" s="1"/>
      <c r="O20" s="4"/>
      <c r="P20" s="23"/>
      <c r="Q20" s="28"/>
      <c r="R20" s="28"/>
      <c r="S20" s="1"/>
      <c r="T20" s="6"/>
      <c r="U20" s="6"/>
      <c r="V20" s="10"/>
      <c r="W20" s="1"/>
      <c r="X20" s="10"/>
      <c r="Y20" s="10"/>
      <c r="Z20" s="10"/>
      <c r="AA20" s="10"/>
      <c r="AB20" s="10"/>
      <c r="AC20" s="10"/>
      <c r="AE20" s="6"/>
      <c r="AF20" s="1"/>
      <c r="AI20" s="1"/>
      <c r="AJ20" s="1"/>
      <c r="AK20" s="1"/>
      <c r="AL20" s="18"/>
      <c r="AM20" s="18"/>
      <c r="AN20" s="17"/>
      <c r="AO20" s="1"/>
      <c r="AP20" s="1"/>
      <c r="AQ20" s="14"/>
      <c r="AR20" s="14"/>
      <c r="BB20" s="1"/>
      <c r="BD20" s="23"/>
      <c r="BE20" s="23"/>
      <c r="BF20" s="10"/>
      <c r="BG20" s="23"/>
      <c r="BH20" s="23"/>
      <c r="BI20" s="1"/>
    </row>
    <row r="21" spans="1:63" ht="12.75">
      <c r="A21" s="16" t="s">
        <v>70</v>
      </c>
      <c r="B21" s="35" t="s">
        <v>390</v>
      </c>
      <c r="C21" s="25">
        <v>186.1</v>
      </c>
      <c r="D21" t="s">
        <v>470</v>
      </c>
      <c r="E21" s="25" t="s">
        <v>62</v>
      </c>
      <c r="F21" s="31">
        <v>3.25</v>
      </c>
      <c r="G21" s="31">
        <v>8.36923076923077</v>
      </c>
      <c r="H21" s="31">
        <f>G21/1.5</f>
        <v>5.57948717948718</v>
      </c>
      <c r="I21" t="s">
        <v>458</v>
      </c>
      <c r="J21" s="1" t="s">
        <v>396</v>
      </c>
      <c r="K21" t="s">
        <v>564</v>
      </c>
      <c r="L21" s="1" t="s">
        <v>1341</v>
      </c>
      <c r="M21" s="1" t="s">
        <v>416</v>
      </c>
      <c r="N21" t="s">
        <v>1270</v>
      </c>
      <c r="O21" s="4">
        <v>3.25</v>
      </c>
      <c r="P21" s="23"/>
      <c r="Q21" s="28">
        <v>27</v>
      </c>
      <c r="R21" s="28">
        <v>4</v>
      </c>
      <c r="S21" s="1">
        <v>0</v>
      </c>
      <c r="T21" s="6">
        <f>Q21+(R21/20)+(S21/240)</f>
        <v>27.2</v>
      </c>
      <c r="U21" s="6">
        <f>T21/O21</f>
        <v>8.36923076923077</v>
      </c>
      <c r="V21" s="10"/>
      <c r="W21" s="1"/>
      <c r="X21" s="10"/>
      <c r="Y21" s="10"/>
      <c r="Z21" s="10"/>
      <c r="AA21" s="10"/>
      <c r="AB21" s="10"/>
      <c r="AC21" s="10"/>
      <c r="AE21" s="6"/>
      <c r="AF21" s="1"/>
      <c r="AH21" s="6">
        <f>U21+AG21</f>
        <v>8.36923076923077</v>
      </c>
      <c r="AI21" s="1"/>
      <c r="AJ21" s="1"/>
      <c r="AK21" s="1"/>
      <c r="AO21" s="1"/>
      <c r="AP21" s="1"/>
      <c r="AQ21" s="14"/>
      <c r="AR21" s="14"/>
      <c r="BB21" s="1"/>
      <c r="BD21" s="23"/>
      <c r="BE21" s="23"/>
      <c r="BF21" s="10"/>
      <c r="BG21" s="23"/>
      <c r="BH21" s="23"/>
      <c r="BI21" s="1"/>
      <c r="BJ21" t="s">
        <v>564</v>
      </c>
      <c r="BK21" t="s">
        <v>13</v>
      </c>
    </row>
    <row r="22" spans="1:63" ht="12.75">
      <c r="A22" s="16" t="s">
        <v>70</v>
      </c>
      <c r="B22" s="35" t="s">
        <v>390</v>
      </c>
      <c r="C22" s="25">
        <v>186.2</v>
      </c>
      <c r="D22" t="s">
        <v>470</v>
      </c>
      <c r="E22" s="25" t="s">
        <v>62</v>
      </c>
      <c r="F22" s="31">
        <v>1</v>
      </c>
      <c r="G22" s="31">
        <v>8.679166666666667</v>
      </c>
      <c r="H22" s="31">
        <f>G22/1.5</f>
        <v>5.786111111111111</v>
      </c>
      <c r="I22" t="s">
        <v>457</v>
      </c>
      <c r="J22" s="1" t="s">
        <v>396</v>
      </c>
      <c r="K22" t="s">
        <v>462</v>
      </c>
      <c r="L22" s="1" t="s">
        <v>1341</v>
      </c>
      <c r="M22" s="1" t="s">
        <v>416</v>
      </c>
      <c r="N22" t="s">
        <v>9</v>
      </c>
      <c r="O22" s="4">
        <v>1</v>
      </c>
      <c r="P22" s="23"/>
      <c r="Q22" s="28">
        <v>8</v>
      </c>
      <c r="R22" s="28">
        <v>13</v>
      </c>
      <c r="S22" s="1">
        <v>7</v>
      </c>
      <c r="T22" s="6">
        <f>Q22+(R22/20)+(S22/240)</f>
        <v>8.679166666666667</v>
      </c>
      <c r="U22" s="6">
        <f>T22/O22</f>
        <v>8.679166666666667</v>
      </c>
      <c r="V22" s="10"/>
      <c r="W22" s="1"/>
      <c r="X22" s="10"/>
      <c r="Y22" s="10"/>
      <c r="Z22" s="10"/>
      <c r="AA22" s="10"/>
      <c r="AB22" s="10"/>
      <c r="AC22" s="10"/>
      <c r="AE22" s="6">
        <f>31/20+2/240</f>
        <v>1.5583333333333333</v>
      </c>
      <c r="AF22" s="1"/>
      <c r="AG22" s="6">
        <f>AE22+AF22</f>
        <v>1.5583333333333333</v>
      </c>
      <c r="AH22" s="6">
        <f>U22+AG22</f>
        <v>10.2375</v>
      </c>
      <c r="AI22" s="1"/>
      <c r="AJ22" s="1"/>
      <c r="AK22" s="1"/>
      <c r="AL22" s="18">
        <f>AE22/AH22</f>
        <v>0.15221815221815221</v>
      </c>
      <c r="AN22" s="17">
        <f>(AG22)/AH22</f>
        <v>0.15221815221815221</v>
      </c>
      <c r="AO22" s="1"/>
      <c r="AP22" s="1"/>
      <c r="AQ22" s="14"/>
      <c r="AR22" s="14"/>
      <c r="BB22" s="1"/>
      <c r="BD22" s="23"/>
      <c r="BE22" s="23"/>
      <c r="BF22" s="10"/>
      <c r="BG22" s="23"/>
      <c r="BH22" s="23"/>
      <c r="BI22" s="1"/>
      <c r="BJ22" t="s">
        <v>462</v>
      </c>
      <c r="BK22" t="s">
        <v>14</v>
      </c>
    </row>
    <row r="23" spans="1:63" ht="12.75">
      <c r="A23" s="16" t="s">
        <v>70</v>
      </c>
      <c r="B23" s="35" t="s">
        <v>390</v>
      </c>
      <c r="C23" s="25" t="s">
        <v>165</v>
      </c>
      <c r="D23" t="s">
        <v>470</v>
      </c>
      <c r="E23" s="25" t="s">
        <v>62</v>
      </c>
      <c r="F23" s="31">
        <v>2</v>
      </c>
      <c r="G23" s="31">
        <v>6.233333333333333</v>
      </c>
      <c r="H23" s="31">
        <f>G23/1.5</f>
        <v>4.155555555555556</v>
      </c>
      <c r="I23" t="s">
        <v>1370</v>
      </c>
      <c r="J23" s="1" t="s">
        <v>396</v>
      </c>
      <c r="K23" t="s">
        <v>1367</v>
      </c>
      <c r="L23" s="1" t="s">
        <v>1341</v>
      </c>
      <c r="M23" s="1" t="s">
        <v>416</v>
      </c>
      <c r="N23" t="s">
        <v>9</v>
      </c>
      <c r="O23" s="4">
        <v>2</v>
      </c>
      <c r="P23" s="23"/>
      <c r="Q23" s="28">
        <v>12</v>
      </c>
      <c r="R23" s="28">
        <v>9</v>
      </c>
      <c r="S23" s="1">
        <v>4</v>
      </c>
      <c r="T23" s="6">
        <f>Q23+(R23/20)+(S23/240)</f>
        <v>12.466666666666667</v>
      </c>
      <c r="U23" s="6">
        <f>T23/O23</f>
        <v>6.233333333333333</v>
      </c>
      <c r="V23" s="10"/>
      <c r="W23" s="1"/>
      <c r="X23" s="10"/>
      <c r="Y23" s="10"/>
      <c r="Z23" s="10"/>
      <c r="AA23" s="10"/>
      <c r="AB23" s="10"/>
      <c r="AC23" s="10"/>
      <c r="AE23" s="6"/>
      <c r="AF23" s="1"/>
      <c r="AG23" s="6">
        <f>(3+1/20+3/240)/O23</f>
        <v>1.53125</v>
      </c>
      <c r="AH23" s="6">
        <f>U23+AG23</f>
        <v>7.764583333333333</v>
      </c>
      <c r="AI23" s="1"/>
      <c r="AJ23" s="1"/>
      <c r="AK23" s="1"/>
      <c r="AN23" s="17">
        <f>(AG23)/AH23</f>
        <v>0.19720955191843306</v>
      </c>
      <c r="AO23" s="1"/>
      <c r="AP23" s="1"/>
      <c r="AQ23" s="14"/>
      <c r="AR23" s="14"/>
      <c r="BB23" s="1"/>
      <c r="BD23" s="23"/>
      <c r="BE23" s="23"/>
      <c r="BF23" s="10"/>
      <c r="BG23" s="23"/>
      <c r="BH23" s="23"/>
      <c r="BI23" s="1"/>
      <c r="BJ23" t="s">
        <v>1367</v>
      </c>
      <c r="BK23" t="s">
        <v>12</v>
      </c>
    </row>
    <row r="24" spans="1:62" ht="12.75">
      <c r="A24" s="16" t="s">
        <v>70</v>
      </c>
      <c r="B24" s="35" t="s">
        <v>390</v>
      </c>
      <c r="C24" s="25" t="s">
        <v>166</v>
      </c>
      <c r="D24" t="s">
        <v>470</v>
      </c>
      <c r="E24" s="25" t="s">
        <v>62</v>
      </c>
      <c r="F24" s="31">
        <v>2</v>
      </c>
      <c r="G24" s="30"/>
      <c r="H24" s="31"/>
      <c r="I24" t="s">
        <v>875</v>
      </c>
      <c r="J24" s="1" t="s">
        <v>396</v>
      </c>
      <c r="K24" t="s">
        <v>861</v>
      </c>
      <c r="L24" s="1" t="s">
        <v>1341</v>
      </c>
      <c r="M24" s="1" t="s">
        <v>811</v>
      </c>
      <c r="N24" t="s">
        <v>9</v>
      </c>
      <c r="O24" s="4">
        <v>2</v>
      </c>
      <c r="P24" s="23">
        <v>23.75</v>
      </c>
      <c r="Q24" s="28">
        <v>11</v>
      </c>
      <c r="R24" s="28">
        <v>6</v>
      </c>
      <c r="S24" s="1">
        <v>7</v>
      </c>
      <c r="T24" s="6">
        <f>Q24+(R24/20)+(S24/240)</f>
        <v>11.329166666666667</v>
      </c>
      <c r="W24" s="1"/>
      <c r="X24" s="10"/>
      <c r="Y24" s="10"/>
      <c r="Z24" s="10"/>
      <c r="AA24" s="10"/>
      <c r="AB24" s="10"/>
      <c r="AC24" s="10"/>
      <c r="AE24" s="6"/>
      <c r="AF24" s="1"/>
      <c r="AI24" s="1"/>
      <c r="AJ24" s="1"/>
      <c r="AK24" s="1"/>
      <c r="AO24" s="1"/>
      <c r="AP24" s="1"/>
      <c r="AQ24" s="14"/>
      <c r="AR24" s="14"/>
      <c r="BB24" s="1"/>
      <c r="BD24" s="23"/>
      <c r="BE24" s="23"/>
      <c r="BF24" s="10"/>
      <c r="BG24" s="23"/>
      <c r="BH24" s="23"/>
      <c r="BI24" s="1"/>
      <c r="BJ24" t="s">
        <v>861</v>
      </c>
    </row>
    <row r="25" spans="1:62" ht="12.75">
      <c r="A25" s="16" t="s">
        <v>70</v>
      </c>
      <c r="B25" s="35" t="s">
        <v>390</v>
      </c>
      <c r="C25" s="25" t="s">
        <v>167</v>
      </c>
      <c r="D25" t="s">
        <v>470</v>
      </c>
      <c r="E25" s="25" t="s">
        <v>62</v>
      </c>
      <c r="F25" s="31"/>
      <c r="G25" s="30"/>
      <c r="H25" s="31"/>
      <c r="I25" t="s">
        <v>649</v>
      </c>
      <c r="J25" s="1" t="s">
        <v>396</v>
      </c>
      <c r="K25" t="s">
        <v>638</v>
      </c>
      <c r="L25" s="1" t="s">
        <v>586</v>
      </c>
      <c r="M25" s="1" t="s">
        <v>9</v>
      </c>
      <c r="N25" t="s">
        <v>9</v>
      </c>
      <c r="O25" s="4"/>
      <c r="P25" s="23">
        <v>16</v>
      </c>
      <c r="Q25" s="28">
        <v>2</v>
      </c>
      <c r="R25" s="28">
        <v>12</v>
      </c>
      <c r="S25" s="1">
        <v>0</v>
      </c>
      <c r="T25" s="6">
        <f>Q25+(R25/20)+(S25/240)</f>
        <v>2.6</v>
      </c>
      <c r="V25" s="10">
        <f>(T25*20)/P25</f>
        <v>3.25</v>
      </c>
      <c r="W25" s="1"/>
      <c r="X25" s="10"/>
      <c r="Y25" s="10"/>
      <c r="Z25" s="10"/>
      <c r="AA25" s="10"/>
      <c r="AB25" s="10"/>
      <c r="AC25" s="10"/>
      <c r="AE25" s="6"/>
      <c r="AF25" s="1"/>
      <c r="AI25" s="1"/>
      <c r="AJ25" s="1"/>
      <c r="AK25" s="1"/>
      <c r="AO25" s="1"/>
      <c r="AP25" s="1"/>
      <c r="AQ25" s="14"/>
      <c r="AR25" s="14"/>
      <c r="BB25" s="1"/>
      <c r="BD25" s="23"/>
      <c r="BE25" s="23"/>
      <c r="BF25" s="10"/>
      <c r="BG25" s="23"/>
      <c r="BH25" s="23"/>
      <c r="BI25" s="1"/>
      <c r="BJ25" t="s">
        <v>638</v>
      </c>
    </row>
    <row r="26" spans="1:61" ht="12.75">
      <c r="A26" s="16"/>
      <c r="B26" s="35"/>
      <c r="C26" s="25"/>
      <c r="E26" s="25"/>
      <c r="F26" s="31"/>
      <c r="G26" s="30"/>
      <c r="H26" s="31"/>
      <c r="J26" s="1"/>
      <c r="L26" s="1"/>
      <c r="M26" s="1"/>
      <c r="O26" s="4"/>
      <c r="P26" s="23"/>
      <c r="Q26" s="28"/>
      <c r="R26" s="28"/>
      <c r="S26" s="1"/>
      <c r="W26" s="1"/>
      <c r="X26" s="10"/>
      <c r="Y26" s="10"/>
      <c r="Z26" s="10"/>
      <c r="AA26" s="10"/>
      <c r="AB26" s="10"/>
      <c r="AC26" s="10"/>
      <c r="AE26" s="6"/>
      <c r="AF26" s="1"/>
      <c r="AI26" s="1"/>
      <c r="AJ26" s="1"/>
      <c r="AK26" s="1"/>
      <c r="AO26" s="1"/>
      <c r="AP26" s="1"/>
      <c r="AQ26" s="14"/>
      <c r="AR26" s="14"/>
      <c r="BB26" s="1"/>
      <c r="BD26" s="23"/>
      <c r="BE26" s="23"/>
      <c r="BF26" s="10"/>
      <c r="BG26" s="23"/>
      <c r="BH26" s="23"/>
      <c r="BI26" s="1"/>
    </row>
    <row r="27" spans="1:62" ht="12.75">
      <c r="A27" s="16">
        <v>1473</v>
      </c>
      <c r="B27" s="35" t="s">
        <v>584</v>
      </c>
      <c r="C27" s="25">
        <v>187.1</v>
      </c>
      <c r="D27" t="s">
        <v>1186</v>
      </c>
      <c r="E27" s="25" t="s">
        <v>61</v>
      </c>
      <c r="F27" s="31">
        <v>3.25</v>
      </c>
      <c r="G27" s="31">
        <v>10.211538461538462</v>
      </c>
      <c r="H27" s="31">
        <f>G27/1.5</f>
        <v>6.8076923076923075</v>
      </c>
      <c r="I27" t="s">
        <v>460</v>
      </c>
      <c r="J27" s="1" t="s">
        <v>396</v>
      </c>
      <c r="K27" t="s">
        <v>425</v>
      </c>
      <c r="L27" s="1" t="s">
        <v>1341</v>
      </c>
      <c r="M27" s="1" t="s">
        <v>416</v>
      </c>
      <c r="N27" t="s">
        <v>1245</v>
      </c>
      <c r="O27" s="4">
        <v>3.25</v>
      </c>
      <c r="P27" s="23"/>
      <c r="Q27" s="28">
        <v>33</v>
      </c>
      <c r="R27" s="28">
        <v>3</v>
      </c>
      <c r="S27" s="1">
        <v>9</v>
      </c>
      <c r="T27" s="6">
        <f>Q27+(R27/20)+(S27/240)</f>
        <v>33.1875</v>
      </c>
      <c r="U27" s="6">
        <f>T27/O27</f>
        <v>10.211538461538462</v>
      </c>
      <c r="V27" s="10"/>
      <c r="W27" s="1"/>
      <c r="X27" s="10"/>
      <c r="Y27" s="10"/>
      <c r="Z27" s="10"/>
      <c r="AA27" s="10"/>
      <c r="AB27" s="10"/>
      <c r="AC27" s="10"/>
      <c r="AE27" s="6"/>
      <c r="AF27" s="1"/>
      <c r="AH27" s="6">
        <f>U27+AG27</f>
        <v>10.211538461538462</v>
      </c>
      <c r="AI27" s="1"/>
      <c r="AJ27" s="1"/>
      <c r="AK27" s="1"/>
      <c r="AO27" s="1"/>
      <c r="AP27" s="1"/>
      <c r="AQ27" s="14"/>
      <c r="AR27" s="14"/>
      <c r="BB27" s="1"/>
      <c r="BD27" s="23"/>
      <c r="BE27" s="23"/>
      <c r="BF27" s="10"/>
      <c r="BG27" s="23"/>
      <c r="BH27" s="23"/>
      <c r="BI27" s="1"/>
      <c r="BJ27" t="s">
        <v>425</v>
      </c>
    </row>
    <row r="28" spans="1:62" ht="12.75">
      <c r="A28" s="16">
        <v>1473</v>
      </c>
      <c r="B28" s="35" t="s">
        <v>584</v>
      </c>
      <c r="C28" s="25">
        <v>187.2</v>
      </c>
      <c r="D28" t="s">
        <v>1186</v>
      </c>
      <c r="E28" s="25" t="s">
        <v>61</v>
      </c>
      <c r="F28" s="31">
        <v>1</v>
      </c>
      <c r="G28" s="31">
        <v>10.5</v>
      </c>
      <c r="H28" s="31">
        <f>G28/1.5</f>
        <v>7</v>
      </c>
      <c r="I28" t="s">
        <v>459</v>
      </c>
      <c r="J28" s="1" t="s">
        <v>396</v>
      </c>
      <c r="K28" t="s">
        <v>563</v>
      </c>
      <c r="L28" s="1" t="s">
        <v>1341</v>
      </c>
      <c r="M28" s="1" t="s">
        <v>9</v>
      </c>
      <c r="N28" t="s">
        <v>1101</v>
      </c>
      <c r="O28" s="4">
        <v>1</v>
      </c>
      <c r="P28" s="23"/>
      <c r="Q28" s="28">
        <v>10</v>
      </c>
      <c r="R28" s="28">
        <v>10</v>
      </c>
      <c r="S28" s="1">
        <v>0</v>
      </c>
      <c r="T28" s="6">
        <f>Q28+(R28/20)+(S28/240)</f>
        <v>10.5</v>
      </c>
      <c r="U28" s="6">
        <f>T28/O28</f>
        <v>10.5</v>
      </c>
      <c r="V28" s="10"/>
      <c r="W28" s="1"/>
      <c r="X28" s="10"/>
      <c r="Y28" s="10"/>
      <c r="Z28" s="10"/>
      <c r="AA28" s="10"/>
      <c r="AB28" s="10"/>
      <c r="AC28" s="10"/>
      <c r="AE28" s="6"/>
      <c r="AF28" s="1"/>
      <c r="AH28" s="6">
        <f>U28+AG28</f>
        <v>10.5</v>
      </c>
      <c r="AI28" s="1"/>
      <c r="AJ28" s="1"/>
      <c r="AK28" s="1"/>
      <c r="AO28" s="1"/>
      <c r="AP28" s="1"/>
      <c r="AQ28" s="14"/>
      <c r="AR28" s="14"/>
      <c r="BB28" s="1"/>
      <c r="BD28" s="23"/>
      <c r="BE28" s="23"/>
      <c r="BF28" s="10"/>
      <c r="BG28" s="23"/>
      <c r="BH28" s="23"/>
      <c r="BI28" s="1"/>
      <c r="BJ28" t="s">
        <v>563</v>
      </c>
    </row>
    <row r="29" spans="1:62" ht="12.75">
      <c r="A29" s="16">
        <v>1473</v>
      </c>
      <c r="B29" s="35" t="s">
        <v>584</v>
      </c>
      <c r="C29" s="25">
        <v>187.3</v>
      </c>
      <c r="D29" t="s">
        <v>1186</v>
      </c>
      <c r="E29" s="25" t="s">
        <v>61</v>
      </c>
      <c r="F29" s="31">
        <v>2</v>
      </c>
      <c r="G29" s="31">
        <v>6.75625</v>
      </c>
      <c r="H29" s="31">
        <f>G29/1.5</f>
        <v>4.504166666666666</v>
      </c>
      <c r="I29" t="s">
        <v>562</v>
      </c>
      <c r="J29" s="1" t="s">
        <v>396</v>
      </c>
      <c r="K29" t="s">
        <v>565</v>
      </c>
      <c r="L29" s="1" t="s">
        <v>1341</v>
      </c>
      <c r="M29" s="1" t="s">
        <v>9</v>
      </c>
      <c r="N29" t="s">
        <v>497</v>
      </c>
      <c r="O29" s="4">
        <v>2</v>
      </c>
      <c r="P29" s="23"/>
      <c r="Q29" s="28">
        <v>13</v>
      </c>
      <c r="R29" s="28">
        <v>10</v>
      </c>
      <c r="S29" s="1">
        <v>3</v>
      </c>
      <c r="T29" s="6">
        <f>Q29+(R29/20)+(S29/240)</f>
        <v>13.5125</v>
      </c>
      <c r="U29" s="6">
        <f>T29/O29</f>
        <v>6.75625</v>
      </c>
      <c r="V29" s="10"/>
      <c r="W29" s="1"/>
      <c r="X29" s="10"/>
      <c r="Y29" s="10"/>
      <c r="Z29" s="10"/>
      <c r="AA29" s="10"/>
      <c r="AB29" s="10"/>
      <c r="AC29" s="10"/>
      <c r="AE29" s="6"/>
      <c r="AF29" s="1"/>
      <c r="AH29" s="6">
        <f>U29+AG29</f>
        <v>6.75625</v>
      </c>
      <c r="AI29" s="1"/>
      <c r="AJ29" s="1"/>
      <c r="AK29" s="1"/>
      <c r="AO29" s="1"/>
      <c r="AP29" s="1"/>
      <c r="AQ29" s="14"/>
      <c r="AR29" s="14"/>
      <c r="BB29" s="1"/>
      <c r="BD29" s="23"/>
      <c r="BE29" s="23"/>
      <c r="BF29" s="10"/>
      <c r="BG29" s="23"/>
      <c r="BH29" s="23"/>
      <c r="BI29" s="1"/>
      <c r="BJ29" t="s">
        <v>565</v>
      </c>
    </row>
    <row r="30" spans="1:62" ht="12.75">
      <c r="A30" s="16">
        <v>1473</v>
      </c>
      <c r="B30" s="35" t="s">
        <v>584</v>
      </c>
      <c r="C30" s="25">
        <v>187.4</v>
      </c>
      <c r="D30" t="s">
        <v>1186</v>
      </c>
      <c r="E30" s="25" t="s">
        <v>61</v>
      </c>
      <c r="F30" s="31"/>
      <c r="G30" s="30"/>
      <c r="H30" s="31"/>
      <c r="I30" t="s">
        <v>629</v>
      </c>
      <c r="J30" s="1" t="s">
        <v>396</v>
      </c>
      <c r="K30" t="s">
        <v>630</v>
      </c>
      <c r="L30" s="1" t="s">
        <v>1341</v>
      </c>
      <c r="M30" s="1" t="s">
        <v>397</v>
      </c>
      <c r="N30" t="s">
        <v>853</v>
      </c>
      <c r="O30" s="4"/>
      <c r="P30" s="23">
        <v>24</v>
      </c>
      <c r="Q30" s="28">
        <v>4</v>
      </c>
      <c r="R30" s="28">
        <v>10</v>
      </c>
      <c r="S30" s="1">
        <v>0</v>
      </c>
      <c r="T30" s="6">
        <f>Q30+(R30/20)+(S30/240)</f>
        <v>4.5</v>
      </c>
      <c r="V30" s="10">
        <f>(T30*20)/P30</f>
        <v>3.75</v>
      </c>
      <c r="W30" s="1"/>
      <c r="X30" s="10"/>
      <c r="Y30" s="10"/>
      <c r="Z30" s="10"/>
      <c r="AA30" s="10"/>
      <c r="AB30" s="10"/>
      <c r="AC30" s="10"/>
      <c r="AE30" s="6"/>
      <c r="AF30" s="1"/>
      <c r="AI30" s="1"/>
      <c r="AJ30" s="1"/>
      <c r="AK30" s="1"/>
      <c r="AO30" s="1"/>
      <c r="AP30" s="1"/>
      <c r="AQ30" s="14"/>
      <c r="AR30" s="14"/>
      <c r="BB30" s="1"/>
      <c r="BD30" s="23"/>
      <c r="BE30" s="23"/>
      <c r="BF30" s="10"/>
      <c r="BG30" s="23"/>
      <c r="BH30" s="23"/>
      <c r="BI30" s="1"/>
      <c r="BJ30" t="s">
        <v>630</v>
      </c>
    </row>
    <row r="31" spans="1:62" ht="12.75">
      <c r="A31" s="16">
        <v>1473</v>
      </c>
      <c r="B31" s="35" t="s">
        <v>584</v>
      </c>
      <c r="C31" s="25">
        <v>187.5</v>
      </c>
      <c r="D31" t="s">
        <v>1186</v>
      </c>
      <c r="E31" s="25" t="s">
        <v>61</v>
      </c>
      <c r="F31" s="31">
        <v>0.5</v>
      </c>
      <c r="G31" s="31">
        <v>4.8</v>
      </c>
      <c r="H31" s="31">
        <f>G31/1.5</f>
        <v>3.1999999999999997</v>
      </c>
      <c r="I31" t="s">
        <v>441</v>
      </c>
      <c r="J31" s="1" t="s">
        <v>396</v>
      </c>
      <c r="K31" t="s">
        <v>445</v>
      </c>
      <c r="L31" s="1" t="s">
        <v>1341</v>
      </c>
      <c r="M31" s="1" t="s">
        <v>397</v>
      </c>
      <c r="N31" t="s">
        <v>521</v>
      </c>
      <c r="O31" s="4">
        <v>0.5</v>
      </c>
      <c r="P31" s="23"/>
      <c r="Q31" s="28">
        <v>2</v>
      </c>
      <c r="R31" s="28">
        <v>8</v>
      </c>
      <c r="S31" s="1">
        <v>0</v>
      </c>
      <c r="T31" s="6">
        <f>Q31+(R31/20)+(S31/240)</f>
        <v>2.4</v>
      </c>
      <c r="U31" s="6">
        <f>T31/O31</f>
        <v>4.8</v>
      </c>
      <c r="W31" s="1"/>
      <c r="X31" s="10"/>
      <c r="Y31" s="10"/>
      <c r="Z31" s="10"/>
      <c r="AA31" s="10"/>
      <c r="AB31" s="10"/>
      <c r="AC31" s="10"/>
      <c r="AE31" s="6"/>
      <c r="AF31" s="1"/>
      <c r="AH31" s="6">
        <f>U31+AG31</f>
        <v>4.8</v>
      </c>
      <c r="AI31" s="1"/>
      <c r="AJ31" s="1"/>
      <c r="AK31" s="1"/>
      <c r="AO31" s="1"/>
      <c r="AP31" s="1"/>
      <c r="AQ31" s="14"/>
      <c r="AR31" s="14"/>
      <c r="BB31" s="1"/>
      <c r="BD31" s="23"/>
      <c r="BE31" s="23"/>
      <c r="BF31" s="10"/>
      <c r="BG31" s="23"/>
      <c r="BH31" s="23"/>
      <c r="BI31" s="1"/>
      <c r="BJ31" t="s">
        <v>445</v>
      </c>
    </row>
    <row r="32" spans="1:62" ht="12.75">
      <c r="A32" s="16">
        <v>1473</v>
      </c>
      <c r="B32" s="35" t="s">
        <v>584</v>
      </c>
      <c r="C32" s="25" t="s">
        <v>169</v>
      </c>
      <c r="D32" t="s">
        <v>1186</v>
      </c>
      <c r="E32" s="25" t="s">
        <v>61</v>
      </c>
      <c r="F32" s="31">
        <v>2.5</v>
      </c>
      <c r="G32" s="31">
        <v>3.75</v>
      </c>
      <c r="H32" s="31">
        <f>G32/1.5</f>
        <v>2.5</v>
      </c>
      <c r="I32" t="s">
        <v>442</v>
      </c>
      <c r="J32" s="1" t="s">
        <v>396</v>
      </c>
      <c r="K32" t="s">
        <v>445</v>
      </c>
      <c r="L32" s="1" t="s">
        <v>1341</v>
      </c>
      <c r="M32" s="1" t="s">
        <v>397</v>
      </c>
      <c r="N32" t="s">
        <v>1356</v>
      </c>
      <c r="O32" s="4">
        <v>2.5</v>
      </c>
      <c r="P32" s="23"/>
      <c r="Q32" s="28">
        <v>9</v>
      </c>
      <c r="R32" s="28">
        <v>7</v>
      </c>
      <c r="S32" s="1">
        <v>6</v>
      </c>
      <c r="T32" s="6">
        <f>Q32+(R32/20)+(S32/240)</f>
        <v>9.375</v>
      </c>
      <c r="U32" s="6">
        <f>T32/O32</f>
        <v>3.75</v>
      </c>
      <c r="W32" s="1"/>
      <c r="X32" s="10"/>
      <c r="Y32" s="10"/>
      <c r="Z32" s="10"/>
      <c r="AA32" s="10"/>
      <c r="AB32" s="10"/>
      <c r="AC32" s="10"/>
      <c r="AE32" s="6"/>
      <c r="AF32" s="1"/>
      <c r="AH32" s="6">
        <f>U32+AG32</f>
        <v>3.75</v>
      </c>
      <c r="AI32" s="1"/>
      <c r="AJ32" s="1"/>
      <c r="AK32" s="1"/>
      <c r="AO32" s="1"/>
      <c r="AP32" s="1"/>
      <c r="AQ32" s="14"/>
      <c r="AR32" s="14"/>
      <c r="BB32" s="1"/>
      <c r="BD32" s="23"/>
      <c r="BE32" s="23"/>
      <c r="BF32" s="10"/>
      <c r="BG32" s="23"/>
      <c r="BH32" s="23"/>
      <c r="BI32" s="1"/>
      <c r="BJ32" t="s">
        <v>445</v>
      </c>
    </row>
    <row r="33" spans="1:62" ht="12.75">
      <c r="A33" s="16">
        <v>1473</v>
      </c>
      <c r="B33" s="35" t="s">
        <v>584</v>
      </c>
      <c r="C33" s="25" t="s">
        <v>170</v>
      </c>
      <c r="D33" t="s">
        <v>1186</v>
      </c>
      <c r="E33" s="25" t="s">
        <v>61</v>
      </c>
      <c r="F33" s="31"/>
      <c r="G33" s="30"/>
      <c r="H33" s="31"/>
      <c r="I33" t="s">
        <v>697</v>
      </c>
      <c r="J33" s="1" t="s">
        <v>396</v>
      </c>
      <c r="K33" t="s">
        <v>690</v>
      </c>
      <c r="L33" s="1" t="s">
        <v>1341</v>
      </c>
      <c r="M33" s="1" t="s">
        <v>1064</v>
      </c>
      <c r="N33" t="s">
        <v>9</v>
      </c>
      <c r="O33" s="4"/>
      <c r="P33" s="23">
        <v>18</v>
      </c>
      <c r="Q33" s="28">
        <v>1</v>
      </c>
      <c r="R33" s="28">
        <v>13</v>
      </c>
      <c r="S33" s="1">
        <v>3</v>
      </c>
      <c r="T33" s="6">
        <f>Q33+(R33/20)+(S33/240)</f>
        <v>1.6624999999999999</v>
      </c>
      <c r="V33" s="10">
        <f>(T33*20)/P33</f>
        <v>1.8472222222222223</v>
      </c>
      <c r="W33" s="1"/>
      <c r="X33" s="10"/>
      <c r="Y33" s="10"/>
      <c r="Z33" s="10"/>
      <c r="AA33" s="10"/>
      <c r="AB33" s="10"/>
      <c r="AC33" s="10"/>
      <c r="AE33" s="6"/>
      <c r="AF33" s="1"/>
      <c r="AI33" s="1"/>
      <c r="AJ33" s="1"/>
      <c r="AK33" s="1"/>
      <c r="AO33" s="1"/>
      <c r="AP33" s="1"/>
      <c r="AQ33" s="14"/>
      <c r="AR33" s="14"/>
      <c r="BB33" s="1"/>
      <c r="BD33" s="23"/>
      <c r="BE33" s="23"/>
      <c r="BF33" s="10"/>
      <c r="BG33" s="23"/>
      <c r="BH33" s="23"/>
      <c r="BI33" s="1"/>
      <c r="BJ33" t="s">
        <v>690</v>
      </c>
    </row>
    <row r="34" spans="1:61" ht="12.75">
      <c r="A34" s="16"/>
      <c r="B34" s="35"/>
      <c r="C34" s="25"/>
      <c r="E34" s="25"/>
      <c r="F34" s="31"/>
      <c r="G34" s="31"/>
      <c r="H34" s="31"/>
      <c r="J34" s="1"/>
      <c r="L34" s="1"/>
      <c r="M34" s="1"/>
      <c r="O34" s="4"/>
      <c r="P34" s="23"/>
      <c r="Q34" s="28"/>
      <c r="R34" s="28"/>
      <c r="S34" s="1"/>
      <c r="T34" s="6"/>
      <c r="U34" s="6"/>
      <c r="V34" s="10"/>
      <c r="W34" s="1"/>
      <c r="X34" s="10"/>
      <c r="Y34" s="10"/>
      <c r="Z34" s="10"/>
      <c r="AA34" s="10"/>
      <c r="AB34" s="10"/>
      <c r="AC34" s="10"/>
      <c r="AE34" s="6"/>
      <c r="AF34" s="1"/>
      <c r="AI34" s="1"/>
      <c r="AJ34" s="1"/>
      <c r="AK34" s="1"/>
      <c r="AL34" s="18"/>
      <c r="AM34" s="18"/>
      <c r="AN34" s="17"/>
      <c r="AO34" s="1"/>
      <c r="AP34" s="1"/>
      <c r="AQ34" s="14"/>
      <c r="AR34" s="14"/>
      <c r="AS34" s="9"/>
      <c r="AT34" s="6"/>
      <c r="AW34" s="1"/>
      <c r="AX34" s="1"/>
      <c r="AY34" s="1"/>
      <c r="BB34" s="1"/>
      <c r="BD34" s="23"/>
      <c r="BE34" s="23"/>
      <c r="BF34" s="10"/>
      <c r="BG34" s="23"/>
      <c r="BH34" s="23"/>
      <c r="BI34" s="1"/>
    </row>
    <row r="35" spans="1:63" ht="12.75">
      <c r="A35" s="16">
        <v>1474</v>
      </c>
      <c r="B35" s="35" t="s">
        <v>584</v>
      </c>
      <c r="C35" s="25">
        <v>188.1</v>
      </c>
      <c r="D35" t="s">
        <v>1187</v>
      </c>
      <c r="E35" s="25" t="s">
        <v>63</v>
      </c>
      <c r="F35" s="31">
        <v>3</v>
      </c>
      <c r="G35" s="31">
        <v>11.8</v>
      </c>
      <c r="H35" s="31">
        <f>G35/1.5</f>
        <v>7.866666666666667</v>
      </c>
      <c r="I35" t="s">
        <v>1134</v>
      </c>
      <c r="J35" s="1" t="s">
        <v>396</v>
      </c>
      <c r="K35" t="s">
        <v>1179</v>
      </c>
      <c r="L35" s="1" t="s">
        <v>1341</v>
      </c>
      <c r="M35" s="1" t="s">
        <v>1070</v>
      </c>
      <c r="N35" t="s">
        <v>1249</v>
      </c>
      <c r="O35" s="4">
        <v>3</v>
      </c>
      <c r="P35" s="23"/>
      <c r="Q35" s="28">
        <v>35</v>
      </c>
      <c r="R35" s="28">
        <v>8</v>
      </c>
      <c r="S35" s="1">
        <v>0</v>
      </c>
      <c r="T35" s="6">
        <f>Q35+(R35/20)+(S35/240)</f>
        <v>35.4</v>
      </c>
      <c r="U35" s="6">
        <f>T35/O35</f>
        <v>11.799999999999999</v>
      </c>
      <c r="V35" s="10"/>
      <c r="W35" s="1"/>
      <c r="X35" s="10"/>
      <c r="Y35" s="10"/>
      <c r="Z35" s="10"/>
      <c r="AA35" s="10"/>
      <c r="AB35" s="10"/>
      <c r="AC35" s="10"/>
      <c r="AE35" s="6"/>
      <c r="AF35" s="1"/>
      <c r="AH35" s="6">
        <f>U35+AG35</f>
        <v>11.799999999999999</v>
      </c>
      <c r="AI35" s="1"/>
      <c r="AJ35" s="1"/>
      <c r="AK35" s="1"/>
      <c r="AL35" s="18"/>
      <c r="AM35" s="18"/>
      <c r="AN35" s="17"/>
      <c r="AO35" s="1"/>
      <c r="AP35" s="1"/>
      <c r="AQ35" s="14"/>
      <c r="AR35" s="14"/>
      <c r="AS35" s="9"/>
      <c r="AT35" s="6"/>
      <c r="AW35" s="1"/>
      <c r="AX35" s="1"/>
      <c r="AY35" s="1"/>
      <c r="BB35" s="1"/>
      <c r="BD35" s="23"/>
      <c r="BE35" s="23"/>
      <c r="BF35" s="10"/>
      <c r="BG35" s="23"/>
      <c r="BH35" s="23"/>
      <c r="BI35" s="1"/>
      <c r="BJ35" t="s">
        <v>1179</v>
      </c>
      <c r="BK35" t="s">
        <v>10</v>
      </c>
    </row>
    <row r="36" spans="1:62" ht="12.75">
      <c r="A36" s="16">
        <v>1474</v>
      </c>
      <c r="B36" s="35" t="s">
        <v>584</v>
      </c>
      <c r="C36" s="25">
        <v>188.2</v>
      </c>
      <c r="D36" t="s">
        <v>1187</v>
      </c>
      <c r="E36" s="25" t="s">
        <v>63</v>
      </c>
      <c r="F36" s="31">
        <v>1</v>
      </c>
      <c r="G36" s="31">
        <v>10.6</v>
      </c>
      <c r="H36" s="31">
        <f>G36/1.5</f>
        <v>7.066666666666666</v>
      </c>
      <c r="I36" t="s">
        <v>1009</v>
      </c>
      <c r="J36" s="1" t="s">
        <v>396</v>
      </c>
      <c r="K36" t="s">
        <v>1022</v>
      </c>
      <c r="L36" s="1" t="s">
        <v>1341</v>
      </c>
      <c r="M36" s="1" t="s">
        <v>407</v>
      </c>
      <c r="N36" t="s">
        <v>379</v>
      </c>
      <c r="O36" s="4">
        <v>1</v>
      </c>
      <c r="P36" s="23"/>
      <c r="Q36" s="28">
        <v>10</v>
      </c>
      <c r="R36" s="28">
        <v>12</v>
      </c>
      <c r="S36" s="1">
        <v>0</v>
      </c>
      <c r="T36" s="6">
        <f>Q36+(R36/20)+(S36/240)</f>
        <v>10.6</v>
      </c>
      <c r="U36" s="6">
        <f>T36/O36</f>
        <v>10.6</v>
      </c>
      <c r="V36" s="10"/>
      <c r="W36" s="1"/>
      <c r="X36" s="10"/>
      <c r="Y36" s="10"/>
      <c r="Z36" s="10"/>
      <c r="AA36" s="10"/>
      <c r="AB36" s="10"/>
      <c r="AC36" s="10"/>
      <c r="AE36" s="6"/>
      <c r="AF36" s="1"/>
      <c r="AH36" s="6">
        <f>U36+AG36</f>
        <v>10.6</v>
      </c>
      <c r="AI36" s="1"/>
      <c r="AJ36" s="1"/>
      <c r="AK36" s="1"/>
      <c r="AL36" s="18"/>
      <c r="AM36" s="18"/>
      <c r="AN36" s="17"/>
      <c r="AO36" s="1"/>
      <c r="AP36" s="1"/>
      <c r="AQ36" s="14"/>
      <c r="AR36" s="14"/>
      <c r="AS36" s="9"/>
      <c r="AT36" s="6"/>
      <c r="AW36" s="1"/>
      <c r="AX36" s="1"/>
      <c r="AY36" s="1"/>
      <c r="BB36" s="1"/>
      <c r="BD36" s="23"/>
      <c r="BE36" s="23"/>
      <c r="BF36" s="10"/>
      <c r="BG36" s="23"/>
      <c r="BH36" s="23"/>
      <c r="BI36" s="1"/>
      <c r="BJ36" t="s">
        <v>1022</v>
      </c>
    </row>
    <row r="37" spans="1:62" ht="12.75">
      <c r="A37" s="16">
        <v>1474</v>
      </c>
      <c r="B37" s="35" t="s">
        <v>584</v>
      </c>
      <c r="C37" s="25" t="s">
        <v>172</v>
      </c>
      <c r="D37" t="s">
        <v>1187</v>
      </c>
      <c r="E37" s="25" t="s">
        <v>63</v>
      </c>
      <c r="F37" s="31"/>
      <c r="G37" s="30"/>
      <c r="H37" s="31"/>
      <c r="I37" t="s">
        <v>607</v>
      </c>
      <c r="J37" s="1" t="s">
        <v>396</v>
      </c>
      <c r="K37" t="s">
        <v>638</v>
      </c>
      <c r="L37" s="1" t="s">
        <v>586</v>
      </c>
      <c r="M37" s="1" t="s">
        <v>9</v>
      </c>
      <c r="N37" t="s">
        <v>852</v>
      </c>
      <c r="O37" s="4"/>
      <c r="P37" s="23">
        <v>24</v>
      </c>
      <c r="Q37" s="28">
        <v>6</v>
      </c>
      <c r="R37" s="28">
        <v>0</v>
      </c>
      <c r="S37" s="1">
        <v>0</v>
      </c>
      <c r="T37" s="6">
        <f>Q37+(R37/20)+(S37/240)</f>
        <v>6</v>
      </c>
      <c r="V37" s="10">
        <f>(T37*20)/P37</f>
        <v>5</v>
      </c>
      <c r="W37" s="1"/>
      <c r="X37" s="10"/>
      <c r="Y37" s="10"/>
      <c r="Z37" s="10"/>
      <c r="AA37" s="10"/>
      <c r="AB37" s="10"/>
      <c r="AC37" s="10"/>
      <c r="AE37" s="6"/>
      <c r="AF37" s="1"/>
      <c r="AH37" s="6"/>
      <c r="AI37" s="1"/>
      <c r="AJ37" s="1"/>
      <c r="AK37" s="1"/>
      <c r="AL37" s="18"/>
      <c r="AM37" s="18"/>
      <c r="AN37" s="17"/>
      <c r="AO37" s="1"/>
      <c r="AP37" s="1"/>
      <c r="AQ37" s="14"/>
      <c r="AR37" s="14"/>
      <c r="AS37" s="9"/>
      <c r="AT37" s="6"/>
      <c r="AW37" s="1"/>
      <c r="AX37" s="1"/>
      <c r="AY37" s="1"/>
      <c r="BB37" s="1"/>
      <c r="BD37" s="23"/>
      <c r="BE37" s="23"/>
      <c r="BF37" s="10"/>
      <c r="BG37" s="23"/>
      <c r="BH37" s="23"/>
      <c r="BI37" s="1"/>
      <c r="BJ37" t="s">
        <v>638</v>
      </c>
    </row>
    <row r="38" spans="1:62" ht="12.75">
      <c r="A38" s="16">
        <v>1474</v>
      </c>
      <c r="B38" s="35" t="s">
        <v>584</v>
      </c>
      <c r="C38" s="25" t="s">
        <v>173</v>
      </c>
      <c r="D38" t="s">
        <v>1187</v>
      </c>
      <c r="E38" s="25" t="s">
        <v>63</v>
      </c>
      <c r="F38" s="31"/>
      <c r="G38" s="30"/>
      <c r="H38" s="31"/>
      <c r="I38" t="s">
        <v>612</v>
      </c>
      <c r="J38" s="1" t="s">
        <v>396</v>
      </c>
      <c r="K38" t="s">
        <v>1082</v>
      </c>
      <c r="L38" s="1" t="s">
        <v>1341</v>
      </c>
      <c r="M38" s="1" t="s">
        <v>1064</v>
      </c>
      <c r="N38" t="s">
        <v>9</v>
      </c>
      <c r="O38" s="4"/>
      <c r="P38" s="23">
        <v>18</v>
      </c>
      <c r="Q38" s="28">
        <v>1</v>
      </c>
      <c r="R38" s="28">
        <v>14</v>
      </c>
      <c r="S38" s="1">
        <v>0</v>
      </c>
      <c r="T38" s="6">
        <f>Q38+(R38/20)+(S38/240)</f>
        <v>1.7</v>
      </c>
      <c r="V38" s="10">
        <f>(T38*20)/P38</f>
        <v>1.8888888888888888</v>
      </c>
      <c r="W38" s="1"/>
      <c r="X38" s="10"/>
      <c r="Y38" s="10"/>
      <c r="Z38" s="10"/>
      <c r="AA38" s="10"/>
      <c r="AB38" s="10"/>
      <c r="AC38" s="10"/>
      <c r="AE38" s="6"/>
      <c r="AF38" s="1"/>
      <c r="AH38" s="6"/>
      <c r="AI38" s="1"/>
      <c r="AJ38" s="1"/>
      <c r="AK38" s="1"/>
      <c r="AL38" s="18"/>
      <c r="AM38" s="18"/>
      <c r="AN38" s="17"/>
      <c r="AO38" s="1"/>
      <c r="AP38" s="1"/>
      <c r="AQ38" s="14"/>
      <c r="AR38" s="14"/>
      <c r="AS38" s="9"/>
      <c r="AT38" s="6"/>
      <c r="AW38" s="1"/>
      <c r="AX38" s="1"/>
      <c r="AY38" s="1"/>
      <c r="BB38" s="1"/>
      <c r="BD38" s="23"/>
      <c r="BE38" s="23"/>
      <c r="BF38" s="10"/>
      <c r="BG38" s="23"/>
      <c r="BH38" s="23"/>
      <c r="BI38" s="1"/>
      <c r="BJ38" t="s">
        <v>1082</v>
      </c>
    </row>
    <row r="39" spans="1:62" ht="12.75">
      <c r="A39" s="16">
        <v>1474</v>
      </c>
      <c r="B39" s="35" t="s">
        <v>584</v>
      </c>
      <c r="C39" s="25">
        <v>188.4</v>
      </c>
      <c r="D39" t="s">
        <v>1187</v>
      </c>
      <c r="E39" s="25" t="s">
        <v>63</v>
      </c>
      <c r="F39" s="31">
        <v>2</v>
      </c>
      <c r="G39" s="31">
        <v>7.4375</v>
      </c>
      <c r="H39" s="31">
        <f>G39/1.5</f>
        <v>4.958333333333333</v>
      </c>
      <c r="I39" t="s">
        <v>930</v>
      </c>
      <c r="J39" s="1" t="s">
        <v>396</v>
      </c>
      <c r="K39" t="s">
        <v>1024</v>
      </c>
      <c r="L39" s="1" t="s">
        <v>809</v>
      </c>
      <c r="M39" s="1" t="s">
        <v>407</v>
      </c>
      <c r="N39" t="s">
        <v>497</v>
      </c>
      <c r="O39" s="4">
        <v>2</v>
      </c>
      <c r="P39" s="23"/>
      <c r="Q39" s="28">
        <v>14</v>
      </c>
      <c r="R39" s="28">
        <v>17</v>
      </c>
      <c r="S39" s="1">
        <v>6</v>
      </c>
      <c r="T39" s="6">
        <f>Q39+(R39/20)+(S39/240)</f>
        <v>14.875</v>
      </c>
      <c r="U39" s="6">
        <f>T39/O39</f>
        <v>7.4375</v>
      </c>
      <c r="W39" s="1"/>
      <c r="X39" s="10"/>
      <c r="Y39" s="10"/>
      <c r="Z39" s="10"/>
      <c r="AA39" s="10"/>
      <c r="AB39" s="10"/>
      <c r="AC39" s="10"/>
      <c r="AE39" s="6"/>
      <c r="AF39" s="1"/>
      <c r="AH39" s="6">
        <f>U39+AG39</f>
        <v>7.4375</v>
      </c>
      <c r="AI39" s="1"/>
      <c r="AJ39" s="1"/>
      <c r="AK39" s="1"/>
      <c r="AL39" s="18"/>
      <c r="AM39" s="18"/>
      <c r="AN39" s="17"/>
      <c r="AO39" s="1"/>
      <c r="AP39" s="1"/>
      <c r="AQ39" s="14"/>
      <c r="AR39" s="14"/>
      <c r="AS39" s="9"/>
      <c r="AT39" s="6"/>
      <c r="AW39" s="1"/>
      <c r="AX39" s="1"/>
      <c r="AY39" s="1"/>
      <c r="BB39" s="1"/>
      <c r="BD39" s="23"/>
      <c r="BE39" s="23"/>
      <c r="BF39" s="10"/>
      <c r="BG39" s="23"/>
      <c r="BH39" s="23"/>
      <c r="BI39" s="1"/>
      <c r="BJ39" t="s">
        <v>1024</v>
      </c>
    </row>
    <row r="40" spans="1:62" ht="12.75">
      <c r="A40" s="16">
        <v>1474</v>
      </c>
      <c r="B40" s="35" t="s">
        <v>584</v>
      </c>
      <c r="C40" s="25">
        <v>188.5</v>
      </c>
      <c r="D40" t="s">
        <v>1187</v>
      </c>
      <c r="E40" s="25" t="s">
        <v>63</v>
      </c>
      <c r="F40" s="31">
        <v>0.5</v>
      </c>
      <c r="G40" s="31">
        <v>7.5</v>
      </c>
      <c r="H40" s="31">
        <f>G40/1.5</f>
        <v>5</v>
      </c>
      <c r="I40" t="s">
        <v>1402</v>
      </c>
      <c r="J40" s="1" t="s">
        <v>396</v>
      </c>
      <c r="K40" t="s">
        <v>426</v>
      </c>
      <c r="L40" s="1" t="s">
        <v>1341</v>
      </c>
      <c r="M40" s="1" t="s">
        <v>416</v>
      </c>
      <c r="N40" t="s">
        <v>520</v>
      </c>
      <c r="O40" s="4">
        <v>0.5</v>
      </c>
      <c r="P40" s="23"/>
      <c r="Q40" s="28">
        <v>3</v>
      </c>
      <c r="R40" s="28">
        <v>15</v>
      </c>
      <c r="S40" s="1">
        <v>0</v>
      </c>
      <c r="T40" s="6">
        <f>Q40+(R40/20)+(S40/240)</f>
        <v>3.75</v>
      </c>
      <c r="U40" s="6">
        <f>T40/O40</f>
        <v>7.5</v>
      </c>
      <c r="W40" s="1"/>
      <c r="X40" s="10"/>
      <c r="Y40" s="10"/>
      <c r="Z40" s="10"/>
      <c r="AA40" s="10"/>
      <c r="AB40" s="10"/>
      <c r="AC40" s="10"/>
      <c r="AE40" s="6"/>
      <c r="AF40" s="1"/>
      <c r="AH40" s="6">
        <f>U40+AG40</f>
        <v>7.5</v>
      </c>
      <c r="AI40" s="1"/>
      <c r="AJ40" s="1"/>
      <c r="AK40" s="1"/>
      <c r="AL40" s="18"/>
      <c r="AM40" s="18"/>
      <c r="AN40" s="17"/>
      <c r="AO40" s="1"/>
      <c r="AP40" s="1"/>
      <c r="AQ40" s="14"/>
      <c r="AR40" s="14"/>
      <c r="AS40" s="9"/>
      <c r="AT40" s="6"/>
      <c r="AW40" s="1"/>
      <c r="AX40" s="1"/>
      <c r="AY40" s="1"/>
      <c r="BB40" s="1"/>
      <c r="BD40" s="23"/>
      <c r="BE40" s="23"/>
      <c r="BF40" s="10"/>
      <c r="BG40" s="23"/>
      <c r="BH40" s="23"/>
      <c r="BI40" s="1"/>
      <c r="BJ40" t="s">
        <v>426</v>
      </c>
    </row>
    <row r="41" spans="1:62" ht="12.75">
      <c r="A41" s="16">
        <v>1474</v>
      </c>
      <c r="B41" s="35" t="s">
        <v>584</v>
      </c>
      <c r="C41" s="25">
        <v>188.6</v>
      </c>
      <c r="D41" t="s">
        <v>1187</v>
      </c>
      <c r="E41" s="25" t="s">
        <v>63</v>
      </c>
      <c r="F41" s="31">
        <v>3</v>
      </c>
      <c r="G41" s="31">
        <v>4.704166666666667</v>
      </c>
      <c r="H41" s="31">
        <f>G41/1.5</f>
        <v>3.136111111111111</v>
      </c>
      <c r="I41" t="s">
        <v>1390</v>
      </c>
      <c r="J41" s="1" t="s">
        <v>396</v>
      </c>
      <c r="K41" t="s">
        <v>426</v>
      </c>
      <c r="L41" s="1" t="s">
        <v>1341</v>
      </c>
      <c r="M41" s="1" t="s">
        <v>416</v>
      </c>
      <c r="N41" t="s">
        <v>1002</v>
      </c>
      <c r="O41" s="4">
        <v>3</v>
      </c>
      <c r="P41" s="23"/>
      <c r="Q41" s="28">
        <v>14</v>
      </c>
      <c r="R41" s="28">
        <v>2</v>
      </c>
      <c r="S41" s="1">
        <v>3</v>
      </c>
      <c r="T41" s="6">
        <f>Q41+(R41/20)+(S41/240)</f>
        <v>14.112499999999999</v>
      </c>
      <c r="U41" s="6">
        <f>T41/O41</f>
        <v>4.704166666666667</v>
      </c>
      <c r="W41" s="1"/>
      <c r="X41" s="10"/>
      <c r="Y41" s="10"/>
      <c r="Z41" s="10"/>
      <c r="AA41" s="10"/>
      <c r="AB41" s="10"/>
      <c r="AC41" s="10"/>
      <c r="AE41" s="6"/>
      <c r="AF41" s="1"/>
      <c r="AH41" s="6">
        <f>U41+AG41</f>
        <v>4.704166666666667</v>
      </c>
      <c r="AI41" s="1"/>
      <c r="AJ41" s="1"/>
      <c r="AK41" s="1"/>
      <c r="AL41" s="18"/>
      <c r="AM41" s="18"/>
      <c r="AN41" s="17"/>
      <c r="AO41" s="1"/>
      <c r="AP41" s="1"/>
      <c r="AQ41" s="14"/>
      <c r="AR41" s="14"/>
      <c r="AS41" s="9"/>
      <c r="AT41" s="6"/>
      <c r="AW41" s="1"/>
      <c r="AX41" s="1"/>
      <c r="AY41" s="1"/>
      <c r="BB41" s="1"/>
      <c r="BD41" s="23"/>
      <c r="BE41" s="23"/>
      <c r="BF41" s="10"/>
      <c r="BG41" s="23"/>
      <c r="BH41" s="23"/>
      <c r="BI41" s="1"/>
      <c r="BJ41" t="s">
        <v>426</v>
      </c>
    </row>
    <row r="42" spans="1:61" ht="12.75">
      <c r="A42" s="16"/>
      <c r="B42" s="35"/>
      <c r="C42" s="25"/>
      <c r="E42" s="25"/>
      <c r="F42" s="31"/>
      <c r="G42" s="31"/>
      <c r="H42" s="31"/>
      <c r="J42" s="1"/>
      <c r="L42" s="1"/>
      <c r="M42" s="1"/>
      <c r="O42" s="4"/>
      <c r="P42" s="23"/>
      <c r="Q42" s="28"/>
      <c r="R42" s="28"/>
      <c r="S42" s="1"/>
      <c r="T42" s="6"/>
      <c r="U42" s="6"/>
      <c r="W42" s="1"/>
      <c r="X42" s="10"/>
      <c r="Y42" s="10"/>
      <c r="Z42" s="10"/>
      <c r="AA42" s="10"/>
      <c r="AB42" s="10"/>
      <c r="AC42" s="10"/>
      <c r="AE42" s="6"/>
      <c r="AF42" s="1"/>
      <c r="AI42" s="1"/>
      <c r="AJ42" s="1"/>
      <c r="AK42" s="1"/>
      <c r="AL42" s="18"/>
      <c r="AM42" s="18"/>
      <c r="AN42" s="17"/>
      <c r="AO42" s="1"/>
      <c r="AP42" s="1"/>
      <c r="AQ42" s="14"/>
      <c r="AR42" s="14"/>
      <c r="AS42" s="9"/>
      <c r="AT42" s="6"/>
      <c r="AW42" s="1"/>
      <c r="AX42" s="1"/>
      <c r="AY42" s="1"/>
      <c r="BB42" s="1"/>
      <c r="BD42" s="23"/>
      <c r="BE42" s="23"/>
      <c r="BF42" s="10"/>
      <c r="BG42" s="23"/>
      <c r="BH42" s="23"/>
      <c r="BI42" s="1"/>
    </row>
    <row r="43" spans="1:62" ht="12.75">
      <c r="A43" s="16" t="s">
        <v>71</v>
      </c>
      <c r="B43" s="35" t="s">
        <v>390</v>
      </c>
      <c r="C43" s="25">
        <v>189.1</v>
      </c>
      <c r="D43" t="s">
        <v>471</v>
      </c>
      <c r="E43" s="25" t="s">
        <v>57</v>
      </c>
      <c r="F43" s="31">
        <v>3</v>
      </c>
      <c r="G43" s="31">
        <v>12.833333333333334</v>
      </c>
      <c r="H43" s="31">
        <f>G43/1.5</f>
        <v>8.555555555555555</v>
      </c>
      <c r="I43" t="s">
        <v>1109</v>
      </c>
      <c r="J43" s="1" t="s">
        <v>396</v>
      </c>
      <c r="K43" t="s">
        <v>1005</v>
      </c>
      <c r="L43" s="1" t="s">
        <v>1341</v>
      </c>
      <c r="M43" s="1" t="s">
        <v>407</v>
      </c>
      <c r="N43" t="s">
        <v>1246</v>
      </c>
      <c r="O43" s="4">
        <v>3</v>
      </c>
      <c r="P43" s="23"/>
      <c r="Q43" s="28">
        <v>38</v>
      </c>
      <c r="R43" s="28">
        <v>10</v>
      </c>
      <c r="S43" s="1">
        <v>0</v>
      </c>
      <c r="T43" s="6">
        <f>Q43+(R43/20)+(S43/240)</f>
        <v>38.5</v>
      </c>
      <c r="U43" s="6">
        <f>T43/O43</f>
        <v>12.833333333333334</v>
      </c>
      <c r="V43" s="10"/>
      <c r="W43" s="1"/>
      <c r="X43" s="10"/>
      <c r="Y43" s="10"/>
      <c r="Z43" s="10"/>
      <c r="AA43" s="10"/>
      <c r="AB43" s="10"/>
      <c r="AC43" s="10"/>
      <c r="AE43" s="6"/>
      <c r="AF43" s="1"/>
      <c r="AH43" s="6">
        <f>U43+AG43</f>
        <v>12.833333333333334</v>
      </c>
      <c r="AI43" s="1"/>
      <c r="AJ43" s="1"/>
      <c r="AK43" s="1"/>
      <c r="AL43" s="18"/>
      <c r="AM43" s="18"/>
      <c r="AN43" s="17"/>
      <c r="AO43" s="1"/>
      <c r="AP43" s="1"/>
      <c r="AQ43" s="14"/>
      <c r="AR43" s="14"/>
      <c r="AS43" s="9"/>
      <c r="AT43" s="6"/>
      <c r="AW43" s="1"/>
      <c r="AX43" s="1"/>
      <c r="AY43" s="1"/>
      <c r="BB43" s="1"/>
      <c r="BD43" s="23"/>
      <c r="BE43" s="23"/>
      <c r="BF43" s="10"/>
      <c r="BG43" s="23"/>
      <c r="BH43" s="23"/>
      <c r="BI43" s="1"/>
      <c r="BJ43" t="s">
        <v>1111</v>
      </c>
    </row>
    <row r="44" spans="1:62" ht="12.75">
      <c r="A44" s="16" t="s">
        <v>71</v>
      </c>
      <c r="B44" s="35" t="s">
        <v>390</v>
      </c>
      <c r="C44" s="25">
        <v>189.2</v>
      </c>
      <c r="D44" t="s">
        <v>471</v>
      </c>
      <c r="E44" s="25" t="s">
        <v>57</v>
      </c>
      <c r="F44" s="31">
        <v>1</v>
      </c>
      <c r="G44" s="31">
        <v>10.35</v>
      </c>
      <c r="H44" s="31">
        <f>G44/1.5</f>
        <v>6.8999999999999995</v>
      </c>
      <c r="I44" t="s">
        <v>1108</v>
      </c>
      <c r="J44" s="1" t="s">
        <v>396</v>
      </c>
      <c r="K44" t="s">
        <v>1004</v>
      </c>
      <c r="L44" s="1" t="s">
        <v>1341</v>
      </c>
      <c r="M44" s="1" t="s">
        <v>416</v>
      </c>
      <c r="N44" t="s">
        <v>9</v>
      </c>
      <c r="O44" s="4">
        <v>1</v>
      </c>
      <c r="P44" s="23"/>
      <c r="Q44" s="28">
        <v>10</v>
      </c>
      <c r="R44" s="28">
        <v>7</v>
      </c>
      <c r="S44" s="1">
        <v>0</v>
      </c>
      <c r="T44" s="6">
        <f>Q44+(R44/20)+(S44/240)</f>
        <v>10.35</v>
      </c>
      <c r="U44" s="6">
        <f>T44/O44</f>
        <v>10.35</v>
      </c>
      <c r="V44" s="10"/>
      <c r="W44" s="1"/>
      <c r="X44" s="10"/>
      <c r="Y44" s="10"/>
      <c r="Z44" s="10"/>
      <c r="AA44" s="10"/>
      <c r="AB44" s="10"/>
      <c r="AC44" s="10"/>
      <c r="AE44" s="6"/>
      <c r="AF44" s="1"/>
      <c r="AH44" s="6">
        <f>U44+AG44</f>
        <v>10.35</v>
      </c>
      <c r="AI44" s="1"/>
      <c r="AJ44" s="1"/>
      <c r="AK44" s="1"/>
      <c r="AL44" s="18"/>
      <c r="AM44" s="18"/>
      <c r="AN44" s="17"/>
      <c r="AO44" s="1"/>
      <c r="AP44" s="1"/>
      <c r="AQ44" s="14"/>
      <c r="AR44" s="14"/>
      <c r="AS44" s="9"/>
      <c r="AT44" s="6"/>
      <c r="AW44" s="1"/>
      <c r="AX44" s="1"/>
      <c r="AY44" s="1"/>
      <c r="BB44" s="1"/>
      <c r="BD44" s="23"/>
      <c r="BE44" s="23"/>
      <c r="BF44" s="10"/>
      <c r="BG44" s="23"/>
      <c r="BH44" s="23"/>
      <c r="BI44" s="1"/>
      <c r="BJ44" t="s">
        <v>1105</v>
      </c>
    </row>
    <row r="45" spans="1:62" ht="12.75">
      <c r="A45" s="16" t="s">
        <v>71</v>
      </c>
      <c r="B45" s="35" t="s">
        <v>390</v>
      </c>
      <c r="C45" s="25">
        <v>189.3</v>
      </c>
      <c r="D45" t="s">
        <v>471</v>
      </c>
      <c r="E45" s="25" t="s">
        <v>57</v>
      </c>
      <c r="F45" s="31"/>
      <c r="G45" s="31"/>
      <c r="H45" s="31">
        <f>G45/1.5</f>
        <v>0</v>
      </c>
      <c r="I45" t="s">
        <v>634</v>
      </c>
      <c r="J45" s="1" t="s">
        <v>396</v>
      </c>
      <c r="K45" t="s">
        <v>637</v>
      </c>
      <c r="L45" s="1" t="s">
        <v>1341</v>
      </c>
      <c r="M45" s="1" t="s">
        <v>9</v>
      </c>
      <c r="N45" t="s">
        <v>9</v>
      </c>
      <c r="O45" s="4"/>
      <c r="P45" s="23">
        <v>24</v>
      </c>
      <c r="Q45" s="28">
        <v>5</v>
      </c>
      <c r="R45" s="28">
        <v>19</v>
      </c>
      <c r="S45" s="1">
        <v>0</v>
      </c>
      <c r="T45" s="6">
        <f>Q45+(R45/20)+(S45/240)</f>
        <v>5.95</v>
      </c>
      <c r="U45" s="6"/>
      <c r="V45" s="10">
        <f>(T45*20)/P45</f>
        <v>4.958333333333333</v>
      </c>
      <c r="W45" s="1"/>
      <c r="X45" s="10"/>
      <c r="Y45" s="10"/>
      <c r="Z45" s="10"/>
      <c r="AA45" s="10"/>
      <c r="AB45" s="10"/>
      <c r="AC45" s="10"/>
      <c r="AE45" s="6"/>
      <c r="AF45" s="1"/>
      <c r="AI45" s="1"/>
      <c r="AJ45" s="1"/>
      <c r="AK45" s="1"/>
      <c r="AL45" s="18"/>
      <c r="AM45" s="18"/>
      <c r="AN45" s="17"/>
      <c r="AO45" s="1"/>
      <c r="AP45" s="1"/>
      <c r="AQ45" s="14"/>
      <c r="AR45" s="14"/>
      <c r="AS45" s="9"/>
      <c r="AT45" s="6"/>
      <c r="AW45" s="1"/>
      <c r="AX45" s="1"/>
      <c r="AY45" s="1"/>
      <c r="BB45" s="1"/>
      <c r="BD45" s="23"/>
      <c r="BE45" s="23"/>
      <c r="BF45" s="10"/>
      <c r="BG45" s="23"/>
      <c r="BH45" s="23"/>
      <c r="BI45" s="1"/>
      <c r="BJ45" t="s">
        <v>637</v>
      </c>
    </row>
    <row r="46" spans="1:62" ht="12.75">
      <c r="A46" s="16" t="s">
        <v>71</v>
      </c>
      <c r="B46" s="35" t="s">
        <v>390</v>
      </c>
      <c r="C46" s="25">
        <v>189.4</v>
      </c>
      <c r="D46" t="s">
        <v>471</v>
      </c>
      <c r="E46" s="25" t="s">
        <v>57</v>
      </c>
      <c r="F46" s="31"/>
      <c r="G46" s="31"/>
      <c r="H46" s="31">
        <f>G46/1.5</f>
        <v>0</v>
      </c>
      <c r="I46" t="s">
        <v>628</v>
      </c>
      <c r="J46" s="1" t="s">
        <v>396</v>
      </c>
      <c r="K46" t="s">
        <v>630</v>
      </c>
      <c r="L46" s="1" t="s">
        <v>1341</v>
      </c>
      <c r="M46" s="1" t="s">
        <v>397</v>
      </c>
      <c r="N46" t="s">
        <v>9</v>
      </c>
      <c r="O46" s="4"/>
      <c r="P46" s="23">
        <v>16</v>
      </c>
      <c r="Q46" s="28">
        <v>2</v>
      </c>
      <c r="R46" s="28">
        <v>17</v>
      </c>
      <c r="S46" s="1">
        <v>9</v>
      </c>
      <c r="T46" s="6">
        <f>Q46+(R46/20)+(S46/240)</f>
        <v>2.8875</v>
      </c>
      <c r="U46" s="6"/>
      <c r="V46" s="10">
        <f>(T46*20)/P46</f>
        <v>3.609375</v>
      </c>
      <c r="W46" s="1"/>
      <c r="X46" s="10"/>
      <c r="Y46" s="10"/>
      <c r="Z46" s="10"/>
      <c r="AA46" s="10"/>
      <c r="AB46" s="10"/>
      <c r="AC46" s="10"/>
      <c r="AE46" s="6"/>
      <c r="AF46" s="1"/>
      <c r="AI46" s="1"/>
      <c r="AJ46" s="1"/>
      <c r="AK46" s="1"/>
      <c r="AL46" s="18"/>
      <c r="AM46" s="18"/>
      <c r="AN46" s="17"/>
      <c r="AO46" s="1"/>
      <c r="AP46" s="1"/>
      <c r="AQ46" s="14"/>
      <c r="AR46" s="14"/>
      <c r="AS46" s="9"/>
      <c r="AT46" s="6"/>
      <c r="AW46" s="1"/>
      <c r="AX46" s="1"/>
      <c r="AY46" s="1"/>
      <c r="BB46" s="1"/>
      <c r="BD46" s="23"/>
      <c r="BE46" s="23"/>
      <c r="BF46" s="10"/>
      <c r="BG46" s="23"/>
      <c r="BH46" s="23"/>
      <c r="BI46" s="1"/>
      <c r="BJ46" t="s">
        <v>630</v>
      </c>
    </row>
    <row r="47" spans="1:61" ht="12.75">
      <c r="A47" s="16"/>
      <c r="B47" s="35"/>
      <c r="C47" s="25"/>
      <c r="E47" s="25"/>
      <c r="F47" s="31"/>
      <c r="G47" s="30"/>
      <c r="H47" s="31">
        <f>G47/1.5</f>
        <v>0</v>
      </c>
      <c r="J47" s="1"/>
      <c r="L47" s="1"/>
      <c r="M47" s="1"/>
      <c r="O47" s="4"/>
      <c r="P47" s="23"/>
      <c r="Q47" s="28"/>
      <c r="R47" s="28"/>
      <c r="S47" s="1"/>
      <c r="W47" s="1"/>
      <c r="X47" s="10"/>
      <c r="Y47" s="10"/>
      <c r="Z47" s="10"/>
      <c r="AA47" s="10"/>
      <c r="AB47" s="10"/>
      <c r="AC47" s="10"/>
      <c r="AE47" s="6"/>
      <c r="AF47" s="1"/>
      <c r="AI47" s="1"/>
      <c r="AJ47" s="1"/>
      <c r="AK47" s="1"/>
      <c r="AL47" s="18"/>
      <c r="AM47" s="18"/>
      <c r="AN47" s="17"/>
      <c r="AO47" s="1"/>
      <c r="AP47" s="1"/>
      <c r="AQ47" s="14"/>
      <c r="AR47" s="14"/>
      <c r="AS47" s="9"/>
      <c r="AT47" s="6"/>
      <c r="AW47" s="1"/>
      <c r="AX47" s="1"/>
      <c r="AY47" s="1"/>
      <c r="BB47" s="1"/>
      <c r="BD47" s="23"/>
      <c r="BE47" s="23"/>
      <c r="BF47" s="10"/>
      <c r="BG47" s="23"/>
      <c r="BH47" s="23"/>
      <c r="BI47" s="1"/>
    </row>
    <row r="48" spans="1:62" ht="12.75">
      <c r="A48" s="16" t="s">
        <v>72</v>
      </c>
      <c r="B48" s="35" t="s">
        <v>390</v>
      </c>
      <c r="C48" s="25">
        <v>190.1</v>
      </c>
      <c r="D48" t="s">
        <v>472</v>
      </c>
      <c r="E48" s="25" t="s">
        <v>58</v>
      </c>
      <c r="F48" s="31">
        <v>3</v>
      </c>
      <c r="G48" s="31">
        <v>11.633333333333333</v>
      </c>
      <c r="H48" s="31">
        <f>G48/1.5</f>
        <v>7.7555555555555555</v>
      </c>
      <c r="I48" t="s">
        <v>1130</v>
      </c>
      <c r="J48" s="1" t="s">
        <v>396</v>
      </c>
      <c r="K48" t="s">
        <v>1158</v>
      </c>
      <c r="L48" s="1" t="s">
        <v>1341</v>
      </c>
      <c r="M48" s="1" t="s">
        <v>416</v>
      </c>
      <c r="N48" t="s">
        <v>1246</v>
      </c>
      <c r="O48" s="4">
        <v>3</v>
      </c>
      <c r="P48" s="23"/>
      <c r="Q48" s="28">
        <v>34</v>
      </c>
      <c r="R48" s="28">
        <v>18</v>
      </c>
      <c r="S48" s="1">
        <v>0</v>
      </c>
      <c r="T48" s="6">
        <f>Q48+(R48/20)+(S48/240)</f>
        <v>34.9</v>
      </c>
      <c r="U48" s="6">
        <f>T48/O48</f>
        <v>11.633333333333333</v>
      </c>
      <c r="W48" s="1"/>
      <c r="X48" s="10"/>
      <c r="Y48" s="10"/>
      <c r="Z48" s="10"/>
      <c r="AA48" s="10"/>
      <c r="AB48" s="10"/>
      <c r="AC48" s="10"/>
      <c r="AE48" s="6"/>
      <c r="AF48" s="1"/>
      <c r="AH48" s="6">
        <f>U48+AG48</f>
        <v>11.633333333333333</v>
      </c>
      <c r="AI48" s="1"/>
      <c r="AJ48" s="1"/>
      <c r="AK48" s="1"/>
      <c r="AL48" s="18"/>
      <c r="AM48" s="18"/>
      <c r="AN48" s="17"/>
      <c r="AO48" s="1"/>
      <c r="AP48" s="1"/>
      <c r="AQ48" s="14"/>
      <c r="AR48" s="14"/>
      <c r="AS48" s="9"/>
      <c r="AT48" s="6"/>
      <c r="AW48" s="1"/>
      <c r="AX48" s="1"/>
      <c r="AY48" s="1"/>
      <c r="BB48" s="1"/>
      <c r="BD48" s="23"/>
      <c r="BE48" s="23"/>
      <c r="BF48" s="10"/>
      <c r="BG48" s="23"/>
      <c r="BH48" s="23"/>
      <c r="BI48" s="1"/>
      <c r="BJ48" t="s">
        <v>1106</v>
      </c>
    </row>
    <row r="49" spans="1:62" ht="12.75">
      <c r="A49" s="16" t="s">
        <v>72</v>
      </c>
      <c r="B49" s="35" t="s">
        <v>390</v>
      </c>
      <c r="C49" s="25">
        <v>190.2</v>
      </c>
      <c r="D49" t="s">
        <v>472</v>
      </c>
      <c r="E49" s="25" t="s">
        <v>58</v>
      </c>
      <c r="F49" s="31">
        <v>1</v>
      </c>
      <c r="G49" s="31">
        <v>10.8</v>
      </c>
      <c r="H49" s="31">
        <f>G49/1.5</f>
        <v>7.2</v>
      </c>
      <c r="I49" t="s">
        <v>1122</v>
      </c>
      <c r="J49" s="1" t="s">
        <v>396</v>
      </c>
      <c r="K49" t="s">
        <v>1175</v>
      </c>
      <c r="L49" s="1" t="s">
        <v>1341</v>
      </c>
      <c r="M49" s="1" t="s">
        <v>407</v>
      </c>
      <c r="N49" t="s">
        <v>1088</v>
      </c>
      <c r="O49" s="4">
        <v>1</v>
      </c>
      <c r="P49" s="23"/>
      <c r="Q49" s="28">
        <v>10</v>
      </c>
      <c r="R49" s="28">
        <v>16</v>
      </c>
      <c r="S49" s="1">
        <v>0</v>
      </c>
      <c r="T49" s="6">
        <f>Q49+(R49/20)+(S49/240)</f>
        <v>10.8</v>
      </c>
      <c r="U49" s="6">
        <f>T49/O49</f>
        <v>10.8</v>
      </c>
      <c r="W49" s="1"/>
      <c r="X49" s="10"/>
      <c r="Y49" s="10"/>
      <c r="Z49" s="10"/>
      <c r="AA49" s="10"/>
      <c r="AB49" s="10"/>
      <c r="AC49" s="10"/>
      <c r="AE49" s="6"/>
      <c r="AF49" s="1"/>
      <c r="AH49" s="6">
        <f>U49+AG49</f>
        <v>10.8</v>
      </c>
      <c r="AI49" s="1"/>
      <c r="AJ49" s="1"/>
      <c r="AK49" s="1"/>
      <c r="AL49" s="18"/>
      <c r="AM49" s="18"/>
      <c r="AN49" s="17"/>
      <c r="AO49" s="1"/>
      <c r="AP49" s="1"/>
      <c r="AQ49" s="14"/>
      <c r="AR49" s="14"/>
      <c r="AS49" s="9"/>
      <c r="AT49" s="6"/>
      <c r="AW49" s="1"/>
      <c r="AX49" s="1"/>
      <c r="AY49" s="1"/>
      <c r="BB49" s="1"/>
      <c r="BD49" s="23"/>
      <c r="BE49" s="23"/>
      <c r="BF49" s="10"/>
      <c r="BG49" s="23"/>
      <c r="BH49" s="23"/>
      <c r="BI49" s="1"/>
      <c r="BJ49" t="s">
        <v>1110</v>
      </c>
    </row>
    <row r="50" spans="1:62" ht="12.75">
      <c r="A50" s="16" t="s">
        <v>72</v>
      </c>
      <c r="B50" s="35" t="s">
        <v>390</v>
      </c>
      <c r="C50" s="25">
        <v>190.3</v>
      </c>
      <c r="D50" t="s">
        <v>472</v>
      </c>
      <c r="E50" s="25" t="s">
        <v>58</v>
      </c>
      <c r="F50" s="31"/>
      <c r="G50" s="30"/>
      <c r="H50" s="31">
        <f>G50/1.5</f>
        <v>0</v>
      </c>
      <c r="I50" t="s">
        <v>606</v>
      </c>
      <c r="J50" s="1" t="s">
        <v>396</v>
      </c>
      <c r="K50" t="s">
        <v>639</v>
      </c>
      <c r="L50" s="1" t="s">
        <v>586</v>
      </c>
      <c r="M50" s="1" t="s">
        <v>9</v>
      </c>
      <c r="N50" t="s">
        <v>9</v>
      </c>
      <c r="O50" s="4"/>
      <c r="P50" s="23">
        <v>24</v>
      </c>
      <c r="Q50" s="28">
        <v>6</v>
      </c>
      <c r="R50" s="28">
        <v>16</v>
      </c>
      <c r="S50" s="1">
        <v>6</v>
      </c>
      <c r="T50" s="6">
        <f>Q50+(R50/20)+(S50/240)</f>
        <v>6.825</v>
      </c>
      <c r="V50" s="10">
        <f>(T50*20)/P50</f>
        <v>5.6875</v>
      </c>
      <c r="W50" s="1"/>
      <c r="X50" s="10"/>
      <c r="Y50" s="10"/>
      <c r="Z50" s="10"/>
      <c r="AA50" s="10"/>
      <c r="AB50" s="10"/>
      <c r="AC50" s="10"/>
      <c r="AE50" s="6"/>
      <c r="AF50" s="1"/>
      <c r="AI50" s="1"/>
      <c r="AJ50" s="1"/>
      <c r="AK50" s="1"/>
      <c r="AL50" s="18"/>
      <c r="AM50" s="18"/>
      <c r="AN50" s="17"/>
      <c r="AO50" s="1"/>
      <c r="AP50" s="1"/>
      <c r="AQ50" s="14"/>
      <c r="AR50" s="14"/>
      <c r="AS50" s="9"/>
      <c r="AT50" s="6"/>
      <c r="AW50" s="1"/>
      <c r="AX50" s="1"/>
      <c r="AY50" s="1"/>
      <c r="BB50" s="1"/>
      <c r="BD50" s="23"/>
      <c r="BE50" s="23"/>
      <c r="BF50" s="10"/>
      <c r="BG50" s="23"/>
      <c r="BH50" s="23"/>
      <c r="BI50" s="1"/>
      <c r="BJ50" t="s">
        <v>639</v>
      </c>
    </row>
    <row r="51" spans="1:62" ht="12.75">
      <c r="A51" s="16" t="s">
        <v>72</v>
      </c>
      <c r="B51" s="35" t="s">
        <v>390</v>
      </c>
      <c r="C51" s="25">
        <v>190.4</v>
      </c>
      <c r="D51" t="s">
        <v>472</v>
      </c>
      <c r="E51" s="25" t="s">
        <v>58</v>
      </c>
      <c r="F51" s="31">
        <v>2</v>
      </c>
      <c r="G51" s="31">
        <v>9.1</v>
      </c>
      <c r="H51" s="31">
        <f>G51/1.5</f>
        <v>6.066666666666666</v>
      </c>
      <c r="I51" t="s">
        <v>1011</v>
      </c>
      <c r="J51" s="1" t="s">
        <v>396</v>
      </c>
      <c r="K51" t="s">
        <v>1025</v>
      </c>
      <c r="L51" s="1" t="s">
        <v>809</v>
      </c>
      <c r="M51" s="1" t="s">
        <v>407</v>
      </c>
      <c r="N51" t="s">
        <v>9</v>
      </c>
      <c r="O51" s="4">
        <v>2</v>
      </c>
      <c r="P51" s="23"/>
      <c r="Q51" s="28">
        <v>18</v>
      </c>
      <c r="R51" s="28">
        <v>4</v>
      </c>
      <c r="S51" s="1">
        <v>0</v>
      </c>
      <c r="T51" s="6">
        <f>Q51+(R51/20)+(S51/240)</f>
        <v>18.2</v>
      </c>
      <c r="U51" s="6">
        <f>T51/O51</f>
        <v>9.1</v>
      </c>
      <c r="W51" s="1"/>
      <c r="X51" s="10"/>
      <c r="Y51" s="10"/>
      <c r="Z51" s="10"/>
      <c r="AA51" s="10"/>
      <c r="AB51" s="10"/>
      <c r="AC51" s="10"/>
      <c r="AE51" s="6"/>
      <c r="AF51" s="1"/>
      <c r="AH51" s="6">
        <f>U51+AG51</f>
        <v>9.1</v>
      </c>
      <c r="AI51" s="1"/>
      <c r="AJ51" s="1"/>
      <c r="AK51" s="1"/>
      <c r="AL51" s="18"/>
      <c r="AM51" s="18"/>
      <c r="AN51" s="17"/>
      <c r="AO51" s="1"/>
      <c r="AP51" s="1"/>
      <c r="AQ51" s="14"/>
      <c r="AR51" s="14"/>
      <c r="AS51" s="9"/>
      <c r="AT51" s="6"/>
      <c r="AW51" s="1"/>
      <c r="AX51" s="1"/>
      <c r="AY51" s="1"/>
      <c r="BB51" s="1"/>
      <c r="BD51" s="23"/>
      <c r="BE51" s="23"/>
      <c r="BF51" s="10"/>
      <c r="BG51" s="23"/>
      <c r="BH51" s="23"/>
      <c r="BI51" s="1"/>
      <c r="BJ51" t="s">
        <v>1025</v>
      </c>
    </row>
    <row r="52" spans="1:62" ht="12.75">
      <c r="A52" s="16" t="s">
        <v>72</v>
      </c>
      <c r="B52" s="35" t="s">
        <v>390</v>
      </c>
      <c r="C52" s="25">
        <v>190.5</v>
      </c>
      <c r="D52" t="s">
        <v>472</v>
      </c>
      <c r="E52" s="25" t="s">
        <v>58</v>
      </c>
      <c r="F52" s="31">
        <v>1</v>
      </c>
      <c r="G52" s="31">
        <v>3.0541666666666667</v>
      </c>
      <c r="H52" s="31">
        <f>G52/1.5</f>
        <v>2.036111111111111</v>
      </c>
      <c r="I52" t="s">
        <v>896</v>
      </c>
      <c r="J52" s="1" t="s">
        <v>396</v>
      </c>
      <c r="K52" t="s">
        <v>794</v>
      </c>
      <c r="L52" s="1" t="s">
        <v>586</v>
      </c>
      <c r="M52" s="1" t="s">
        <v>9</v>
      </c>
      <c r="N52" t="s">
        <v>9</v>
      </c>
      <c r="O52" s="4">
        <v>1</v>
      </c>
      <c r="P52" s="23"/>
      <c r="Q52" s="28">
        <v>3</v>
      </c>
      <c r="R52" s="28">
        <v>1</v>
      </c>
      <c r="S52" s="1">
        <v>1</v>
      </c>
      <c r="T52" s="6">
        <f>Q52+(R52/20)+(S52/240)</f>
        <v>3.0541666666666667</v>
      </c>
      <c r="U52" s="6">
        <f>T52/O52</f>
        <v>3.0541666666666667</v>
      </c>
      <c r="W52" s="1"/>
      <c r="X52" s="10"/>
      <c r="Y52" s="10"/>
      <c r="Z52" s="10"/>
      <c r="AA52" s="10"/>
      <c r="AB52" s="10"/>
      <c r="AC52" s="10"/>
      <c r="AE52" s="6"/>
      <c r="AF52" s="1"/>
      <c r="AH52" s="6">
        <f>U52+AG52</f>
        <v>3.0541666666666667</v>
      </c>
      <c r="AI52" s="1"/>
      <c r="AJ52" s="1"/>
      <c r="AK52" s="1"/>
      <c r="AL52" s="18"/>
      <c r="AM52" s="18"/>
      <c r="AN52" s="17"/>
      <c r="AO52" s="1"/>
      <c r="AP52" s="1"/>
      <c r="AQ52" s="14"/>
      <c r="AR52" s="14"/>
      <c r="AS52" s="9"/>
      <c r="AT52" s="6"/>
      <c r="AW52" s="1"/>
      <c r="AX52" s="1"/>
      <c r="AY52" s="1"/>
      <c r="BB52" s="1"/>
      <c r="BD52" s="23"/>
      <c r="BE52" s="23"/>
      <c r="BF52" s="10"/>
      <c r="BG52" s="23"/>
      <c r="BH52" s="23"/>
      <c r="BI52" s="1"/>
      <c r="BJ52" t="s">
        <v>794</v>
      </c>
    </row>
    <row r="53" spans="1:62" ht="12.75">
      <c r="A53" s="16" t="s">
        <v>72</v>
      </c>
      <c r="B53" s="35" t="s">
        <v>390</v>
      </c>
      <c r="C53" s="25">
        <v>190.6</v>
      </c>
      <c r="D53" t="s">
        <v>472</v>
      </c>
      <c r="E53" s="25" t="s">
        <v>58</v>
      </c>
      <c r="F53" s="31"/>
      <c r="G53" s="30"/>
      <c r="H53" s="31">
        <f>G53/1.5</f>
        <v>0</v>
      </c>
      <c r="I53" t="s">
        <v>698</v>
      </c>
      <c r="J53" s="1" t="s">
        <v>396</v>
      </c>
      <c r="K53" t="s">
        <v>690</v>
      </c>
      <c r="L53" s="1" t="s">
        <v>1341</v>
      </c>
      <c r="M53" s="1" t="s">
        <v>1064</v>
      </c>
      <c r="N53" t="s">
        <v>9</v>
      </c>
      <c r="O53" s="4"/>
      <c r="P53" s="23">
        <v>18</v>
      </c>
      <c r="Q53" s="28">
        <v>2</v>
      </c>
      <c r="R53" s="28">
        <v>4</v>
      </c>
      <c r="S53" s="1">
        <v>0</v>
      </c>
      <c r="T53" s="6">
        <f>Q53+(R53/20)+(S53/240)</f>
        <v>2.2</v>
      </c>
      <c r="V53" s="10">
        <f>(T53*20)/P53</f>
        <v>2.4444444444444446</v>
      </c>
      <c r="W53" s="1"/>
      <c r="X53" s="10"/>
      <c r="Y53" s="10"/>
      <c r="Z53" s="10"/>
      <c r="AA53" s="10"/>
      <c r="AB53" s="10"/>
      <c r="AC53" s="10"/>
      <c r="AE53" s="6"/>
      <c r="AF53" s="1"/>
      <c r="AH53" s="6"/>
      <c r="AI53" s="1"/>
      <c r="AJ53" s="1"/>
      <c r="AK53" s="1"/>
      <c r="AL53" s="18"/>
      <c r="AM53" s="18"/>
      <c r="AN53" s="17"/>
      <c r="AO53" s="1"/>
      <c r="AP53" s="1"/>
      <c r="AQ53" s="14"/>
      <c r="AR53" s="14"/>
      <c r="AS53" s="9"/>
      <c r="AT53" s="6"/>
      <c r="AW53" s="1"/>
      <c r="AX53" s="1"/>
      <c r="AY53" s="1"/>
      <c r="BB53" s="1"/>
      <c r="BD53" s="23"/>
      <c r="BE53" s="23"/>
      <c r="BF53" s="10"/>
      <c r="BG53" s="23"/>
      <c r="BH53" s="23"/>
      <c r="BI53" s="1"/>
      <c r="BJ53" t="s">
        <v>690</v>
      </c>
    </row>
    <row r="54" spans="1:61" ht="12.75">
      <c r="A54" s="16"/>
      <c r="B54" s="22"/>
      <c r="C54" s="25"/>
      <c r="E54" s="25"/>
      <c r="F54" s="31"/>
      <c r="G54" s="31"/>
      <c r="H54" s="31"/>
      <c r="J54" s="1"/>
      <c r="L54" s="1"/>
      <c r="M54" s="1"/>
      <c r="O54" s="4"/>
      <c r="P54" s="23"/>
      <c r="Q54" s="28"/>
      <c r="R54" s="28"/>
      <c r="S54" s="1"/>
      <c r="T54" s="6"/>
      <c r="U54" s="6"/>
      <c r="V54" s="10"/>
      <c r="W54" s="1"/>
      <c r="X54" s="10"/>
      <c r="Y54" s="10"/>
      <c r="Z54" s="10"/>
      <c r="AA54" s="10"/>
      <c r="AB54" s="10"/>
      <c r="AC54" s="10"/>
      <c r="AE54" s="6"/>
      <c r="AF54" s="1"/>
      <c r="AH54" s="6"/>
      <c r="AI54" s="1"/>
      <c r="AJ54" s="1"/>
      <c r="AK54" s="1"/>
      <c r="AL54" s="18"/>
      <c r="AM54" s="18"/>
      <c r="AN54" s="17"/>
      <c r="AO54" s="1"/>
      <c r="AP54" s="1"/>
      <c r="AQ54" s="14"/>
      <c r="AR54" s="14"/>
      <c r="AS54" s="9"/>
      <c r="AT54" s="6"/>
      <c r="AW54" s="1"/>
      <c r="AX54" s="1"/>
      <c r="AY54" s="1"/>
      <c r="BB54" s="1"/>
      <c r="BD54" s="23"/>
      <c r="BE54" s="23"/>
      <c r="BF54" s="10"/>
      <c r="BG54" s="23"/>
      <c r="BH54" s="23"/>
      <c r="BI54" s="1"/>
    </row>
    <row r="55" spans="1:62" ht="12.75">
      <c r="A55" s="16" t="s">
        <v>73</v>
      </c>
      <c r="B55" s="35" t="s">
        <v>390</v>
      </c>
      <c r="C55" s="25">
        <v>191.1</v>
      </c>
      <c r="D55" t="s">
        <v>473</v>
      </c>
      <c r="E55" s="25" t="s">
        <v>59</v>
      </c>
      <c r="F55" s="31">
        <v>3</v>
      </c>
      <c r="G55" s="31">
        <v>12.383333333333333</v>
      </c>
      <c r="H55" s="31">
        <f>G55/1.5</f>
        <v>8.255555555555555</v>
      </c>
      <c r="I55" t="s">
        <v>1129</v>
      </c>
      <c r="J55" s="1" t="s">
        <v>396</v>
      </c>
      <c r="K55" t="s">
        <v>1179</v>
      </c>
      <c r="L55" s="1" t="s">
        <v>1341</v>
      </c>
      <c r="M55" s="1" t="s">
        <v>1070</v>
      </c>
      <c r="N55" t="s">
        <v>1253</v>
      </c>
      <c r="O55" s="4">
        <v>3</v>
      </c>
      <c r="P55" s="23"/>
      <c r="Q55" s="28">
        <v>37</v>
      </c>
      <c r="R55" s="28">
        <v>3</v>
      </c>
      <c r="S55" s="1">
        <v>0</v>
      </c>
      <c r="T55" s="6">
        <f>Q55+(R55/20)+(S55/240)</f>
        <v>37.15</v>
      </c>
      <c r="U55" s="6">
        <f>T55/O55</f>
        <v>12.383333333333333</v>
      </c>
      <c r="W55" s="1"/>
      <c r="X55" s="10"/>
      <c r="Y55" s="10"/>
      <c r="Z55" s="10"/>
      <c r="AA55" s="10"/>
      <c r="AB55" s="10"/>
      <c r="AC55" s="10"/>
      <c r="AE55" s="6"/>
      <c r="AF55" s="1"/>
      <c r="AH55" s="6">
        <f>U55+AG55</f>
        <v>12.383333333333333</v>
      </c>
      <c r="AI55" s="1"/>
      <c r="AJ55" s="1"/>
      <c r="AK55" s="1"/>
      <c r="AL55" s="18"/>
      <c r="AM55" s="18"/>
      <c r="AN55" s="17"/>
      <c r="AO55" s="1"/>
      <c r="AP55" s="1"/>
      <c r="AQ55" s="14"/>
      <c r="AR55" s="14"/>
      <c r="AS55" s="9"/>
      <c r="AT55" s="6"/>
      <c r="AW55" s="1"/>
      <c r="AX55" s="1"/>
      <c r="AY55" s="1"/>
      <c r="BB55" s="1"/>
      <c r="BD55" s="23"/>
      <c r="BE55" s="23"/>
      <c r="BF55" s="10"/>
      <c r="BG55" s="23"/>
      <c r="BH55" s="23"/>
      <c r="BI55" s="1"/>
      <c r="BJ55" t="s">
        <v>1107</v>
      </c>
    </row>
    <row r="56" spans="1:62" ht="12.75">
      <c r="A56" s="16" t="s">
        <v>73</v>
      </c>
      <c r="B56" s="35" t="s">
        <v>390</v>
      </c>
      <c r="C56" s="25">
        <v>191.2</v>
      </c>
      <c r="D56" t="s">
        <v>473</v>
      </c>
      <c r="E56" s="25" t="s">
        <v>59</v>
      </c>
      <c r="F56" s="31">
        <v>1</v>
      </c>
      <c r="G56" s="31">
        <v>11.65</v>
      </c>
      <c r="H56" s="31">
        <f>G56/1.5</f>
        <v>7.766666666666667</v>
      </c>
      <c r="I56" t="s">
        <v>856</v>
      </c>
      <c r="J56" s="1" t="s">
        <v>396</v>
      </c>
      <c r="K56" t="s">
        <v>872</v>
      </c>
      <c r="L56" s="1" t="s">
        <v>810</v>
      </c>
      <c r="M56" s="1" t="s">
        <v>819</v>
      </c>
      <c r="N56" t="s">
        <v>1090</v>
      </c>
      <c r="O56" s="4">
        <v>1</v>
      </c>
      <c r="P56" s="23"/>
      <c r="Q56" s="28">
        <v>11</v>
      </c>
      <c r="R56" s="28">
        <v>13</v>
      </c>
      <c r="S56" s="1">
        <v>0</v>
      </c>
      <c r="T56" s="6">
        <f>Q56+(R56/20)+(S56/240)</f>
        <v>11.65</v>
      </c>
      <c r="U56" s="6">
        <f>T56/O56</f>
        <v>11.65</v>
      </c>
      <c r="W56" s="1"/>
      <c r="X56" s="10"/>
      <c r="Y56" s="10"/>
      <c r="Z56" s="10"/>
      <c r="AA56" s="10"/>
      <c r="AB56" s="10"/>
      <c r="AC56" s="10"/>
      <c r="AE56" s="6"/>
      <c r="AF56" s="1"/>
      <c r="AH56" s="6">
        <f>U56+AG56</f>
        <v>11.65</v>
      </c>
      <c r="AI56" s="1"/>
      <c r="AJ56" s="1"/>
      <c r="AK56" s="1"/>
      <c r="AL56" s="18"/>
      <c r="AM56" s="18"/>
      <c r="AN56" s="17"/>
      <c r="AO56" s="1"/>
      <c r="AP56" s="1"/>
      <c r="AQ56" s="14"/>
      <c r="AR56" s="14"/>
      <c r="AS56" s="9"/>
      <c r="AT56" s="6"/>
      <c r="AW56" s="1"/>
      <c r="AX56" s="1"/>
      <c r="AY56" s="1"/>
      <c r="BB56" s="1"/>
      <c r="BD56" s="23"/>
      <c r="BE56" s="23"/>
      <c r="BF56" s="10"/>
      <c r="BG56" s="23"/>
      <c r="BH56" s="23"/>
      <c r="BI56" s="1"/>
      <c r="BJ56" t="s">
        <v>872</v>
      </c>
    </row>
    <row r="57" spans="1:62" ht="12.75">
      <c r="A57" s="16" t="s">
        <v>73</v>
      </c>
      <c r="B57" s="35" t="s">
        <v>390</v>
      </c>
      <c r="C57" s="25">
        <v>191.3</v>
      </c>
      <c r="D57" t="s">
        <v>473</v>
      </c>
      <c r="E57" s="25" t="s">
        <v>59</v>
      </c>
      <c r="F57" s="31"/>
      <c r="G57" s="30"/>
      <c r="H57" s="31">
        <f>G57/1.5</f>
        <v>0</v>
      </c>
      <c r="I57" t="s">
        <v>688</v>
      </c>
      <c r="J57" s="1" t="s">
        <v>396</v>
      </c>
      <c r="K57" t="s">
        <v>689</v>
      </c>
      <c r="L57" s="1" t="s">
        <v>1341</v>
      </c>
      <c r="M57" s="1" t="s">
        <v>407</v>
      </c>
      <c r="N57" t="s">
        <v>9</v>
      </c>
      <c r="O57" s="4"/>
      <c r="P57" s="23">
        <v>24</v>
      </c>
      <c r="Q57" s="28">
        <v>5</v>
      </c>
      <c r="R57" s="28">
        <v>8</v>
      </c>
      <c r="S57" s="1">
        <v>0</v>
      </c>
      <c r="T57" s="6">
        <f>Q57+(R57/20)+(S57/240)</f>
        <v>5.4</v>
      </c>
      <c r="V57" s="10">
        <f>(T57*20)/P57</f>
        <v>4.5</v>
      </c>
      <c r="W57" s="1"/>
      <c r="X57" s="10"/>
      <c r="Y57" s="10"/>
      <c r="Z57" s="10"/>
      <c r="AA57" s="10"/>
      <c r="AB57" s="10"/>
      <c r="AC57" s="10"/>
      <c r="AE57" s="6"/>
      <c r="AF57" s="1"/>
      <c r="AI57" s="1"/>
      <c r="AJ57" s="1"/>
      <c r="AK57" s="1"/>
      <c r="AL57" s="18"/>
      <c r="AM57" s="18"/>
      <c r="AN57" s="17"/>
      <c r="AO57" s="1"/>
      <c r="AP57" s="1"/>
      <c r="AQ57" s="14"/>
      <c r="AR57" s="14"/>
      <c r="AS57" s="9"/>
      <c r="AT57" s="6"/>
      <c r="AW57" s="1"/>
      <c r="AX57" s="1"/>
      <c r="AY57" s="1"/>
      <c r="BB57" s="1"/>
      <c r="BD57" s="23"/>
      <c r="BE57" s="23"/>
      <c r="BF57" s="10"/>
      <c r="BG57" s="23"/>
      <c r="BH57" s="23"/>
      <c r="BI57" s="1"/>
      <c r="BJ57" t="s">
        <v>689</v>
      </c>
    </row>
    <row r="58" spans="1:62" ht="12.75">
      <c r="A58" s="16" t="s">
        <v>73</v>
      </c>
      <c r="B58" s="35" t="s">
        <v>390</v>
      </c>
      <c r="C58" s="25">
        <v>191.4</v>
      </c>
      <c r="D58" t="s">
        <v>473</v>
      </c>
      <c r="E58" s="25" t="s">
        <v>59</v>
      </c>
      <c r="F58" s="31">
        <v>1.75</v>
      </c>
      <c r="G58" s="31">
        <v>10.714285714285714</v>
      </c>
      <c r="H58" s="31">
        <f>G58/1.5</f>
        <v>7.142857142857142</v>
      </c>
      <c r="I58" t="s">
        <v>968</v>
      </c>
      <c r="J58" s="1" t="s">
        <v>396</v>
      </c>
      <c r="K58" t="s">
        <v>963</v>
      </c>
      <c r="L58" s="1" t="s">
        <v>810</v>
      </c>
      <c r="M58" s="1" t="s">
        <v>956</v>
      </c>
      <c r="N58" t="s">
        <v>9</v>
      </c>
      <c r="O58" s="4">
        <v>1.75</v>
      </c>
      <c r="P58" s="23"/>
      <c r="Q58" s="28">
        <v>18</v>
      </c>
      <c r="R58" s="28">
        <v>15</v>
      </c>
      <c r="S58" s="1">
        <v>0</v>
      </c>
      <c r="T58" s="6">
        <f>Q58+(R58/20)+(S58/240)</f>
        <v>18.75</v>
      </c>
      <c r="U58" s="6">
        <f>T58/O58</f>
        <v>10.714285714285714</v>
      </c>
      <c r="W58" s="1"/>
      <c r="X58" s="10"/>
      <c r="Y58" s="10"/>
      <c r="Z58" s="10"/>
      <c r="AA58" s="10"/>
      <c r="AB58" s="10"/>
      <c r="AC58" s="10"/>
      <c r="AE58" s="6"/>
      <c r="AF58" s="1"/>
      <c r="AH58" s="6">
        <f>U58+AG58</f>
        <v>10.714285714285714</v>
      </c>
      <c r="AI58" s="1"/>
      <c r="AJ58" s="1"/>
      <c r="AK58" s="1"/>
      <c r="AL58" s="18"/>
      <c r="AM58" s="18"/>
      <c r="AN58" s="17"/>
      <c r="AO58" s="1"/>
      <c r="AP58" s="1"/>
      <c r="AQ58" s="14"/>
      <c r="AR58" s="14"/>
      <c r="AS58" s="9"/>
      <c r="AT58" s="6"/>
      <c r="AW58" s="1"/>
      <c r="AX58" s="1"/>
      <c r="AY58" s="1"/>
      <c r="BB58" s="1"/>
      <c r="BD58" s="23"/>
      <c r="BE58" s="23"/>
      <c r="BF58" s="10"/>
      <c r="BG58" s="23"/>
      <c r="BH58" s="23"/>
      <c r="BI58" s="1"/>
      <c r="BJ58" t="s">
        <v>963</v>
      </c>
    </row>
    <row r="59" spans="1:62" ht="12.75">
      <c r="A59" s="16" t="s">
        <v>73</v>
      </c>
      <c r="B59" s="35" t="s">
        <v>390</v>
      </c>
      <c r="C59" s="25">
        <v>191.5</v>
      </c>
      <c r="D59" t="s">
        <v>473</v>
      </c>
      <c r="E59" s="25" t="s">
        <v>59</v>
      </c>
      <c r="F59" s="31">
        <v>1</v>
      </c>
      <c r="G59" s="31">
        <v>2.9</v>
      </c>
      <c r="H59" s="31">
        <f>G59/1.5</f>
        <v>1.9333333333333333</v>
      </c>
      <c r="I59" t="s">
        <v>1382</v>
      </c>
      <c r="J59" s="1" t="s">
        <v>396</v>
      </c>
      <c r="K59" t="s">
        <v>426</v>
      </c>
      <c r="L59" s="1" t="s">
        <v>1341</v>
      </c>
      <c r="M59" s="1" t="s">
        <v>416</v>
      </c>
      <c r="N59" t="s">
        <v>9</v>
      </c>
      <c r="O59" s="4">
        <v>1</v>
      </c>
      <c r="P59" s="23"/>
      <c r="Q59" s="28">
        <v>2</v>
      </c>
      <c r="R59" s="28">
        <v>18</v>
      </c>
      <c r="S59" s="1">
        <v>0</v>
      </c>
      <c r="T59" s="6">
        <f>Q59+(R59/20)+(S59/240)</f>
        <v>2.9</v>
      </c>
      <c r="U59" s="6">
        <f>T59/O59</f>
        <v>2.9</v>
      </c>
      <c r="W59" s="1"/>
      <c r="X59" s="10"/>
      <c r="Y59" s="10"/>
      <c r="Z59" s="10"/>
      <c r="AA59" s="10"/>
      <c r="AB59" s="10"/>
      <c r="AC59" s="10"/>
      <c r="AE59" s="6"/>
      <c r="AF59" s="1"/>
      <c r="AH59" s="6">
        <f>U59+AG59</f>
        <v>2.9</v>
      </c>
      <c r="AI59" s="1"/>
      <c r="AJ59" s="1"/>
      <c r="AK59" s="1"/>
      <c r="AL59" s="18"/>
      <c r="AM59" s="18"/>
      <c r="AN59" s="17"/>
      <c r="AO59" s="1"/>
      <c r="AP59" s="1"/>
      <c r="AQ59" s="14"/>
      <c r="AR59" s="14"/>
      <c r="AS59" s="9"/>
      <c r="AT59" s="6"/>
      <c r="AW59" s="1"/>
      <c r="AX59" s="1"/>
      <c r="AY59" s="1"/>
      <c r="BB59" s="1"/>
      <c r="BD59" s="23"/>
      <c r="BE59" s="23"/>
      <c r="BF59" s="10"/>
      <c r="BG59" s="23"/>
      <c r="BH59" s="23"/>
      <c r="BI59" s="1"/>
      <c r="BJ59" t="s">
        <v>426</v>
      </c>
    </row>
    <row r="60" spans="1:62" ht="12.75">
      <c r="A60" s="16" t="s">
        <v>73</v>
      </c>
      <c r="B60" s="35" t="s">
        <v>390</v>
      </c>
      <c r="C60" s="25">
        <v>191.6</v>
      </c>
      <c r="D60" t="s">
        <v>473</v>
      </c>
      <c r="E60" s="25" t="s">
        <v>59</v>
      </c>
      <c r="F60" s="31">
        <v>4</v>
      </c>
      <c r="G60" s="31">
        <v>3.5666666666666664</v>
      </c>
      <c r="H60" s="31">
        <f>G60/1.5</f>
        <v>2.3777777777777778</v>
      </c>
      <c r="I60" t="s">
        <v>1133</v>
      </c>
      <c r="J60" s="1" t="s">
        <v>396</v>
      </c>
      <c r="K60" t="s">
        <v>1079</v>
      </c>
      <c r="L60" s="1" t="s">
        <v>1341</v>
      </c>
      <c r="M60" s="1" t="s">
        <v>1064</v>
      </c>
      <c r="N60" t="s">
        <v>9</v>
      </c>
      <c r="O60" s="4">
        <v>4</v>
      </c>
      <c r="P60" s="23">
        <v>18</v>
      </c>
      <c r="Q60" s="28">
        <v>14</v>
      </c>
      <c r="R60" s="28">
        <v>5</v>
      </c>
      <c r="S60" s="1">
        <v>6</v>
      </c>
      <c r="T60" s="6">
        <f>Q60+(R60/20)+(S60/240)</f>
        <v>14.275</v>
      </c>
      <c r="U60" s="6">
        <f>3+11/20+4/240</f>
        <v>3.5666666666666664</v>
      </c>
      <c r="V60" s="10">
        <f>(2*20)/18</f>
        <v>2.2222222222222223</v>
      </c>
      <c r="W60" s="1"/>
      <c r="X60" s="10"/>
      <c r="Y60" s="10"/>
      <c r="Z60" s="10"/>
      <c r="AA60" s="10"/>
      <c r="AB60" s="10"/>
      <c r="AC60" s="10"/>
      <c r="AE60" s="6"/>
      <c r="AF60" s="1"/>
      <c r="AH60" s="6">
        <f>U60+AG60</f>
        <v>3.5666666666666664</v>
      </c>
      <c r="AI60" s="1"/>
      <c r="AJ60" s="1"/>
      <c r="AK60" s="1"/>
      <c r="AL60" s="18"/>
      <c r="AM60" s="18"/>
      <c r="AN60" s="17"/>
      <c r="AO60" s="1"/>
      <c r="AP60" s="1"/>
      <c r="AQ60" s="14"/>
      <c r="AR60" s="14"/>
      <c r="AS60" s="9"/>
      <c r="AT60" s="6"/>
      <c r="AW60" s="1"/>
      <c r="AX60" s="1"/>
      <c r="AY60" s="1"/>
      <c r="BB60" s="1"/>
      <c r="BD60" s="23"/>
      <c r="BE60" s="23"/>
      <c r="BF60" s="10"/>
      <c r="BG60" s="23"/>
      <c r="BH60" s="23"/>
      <c r="BI60" s="1"/>
      <c r="BJ60" t="s">
        <v>1079</v>
      </c>
    </row>
    <row r="61" spans="1:61" ht="12.75">
      <c r="A61" s="16"/>
      <c r="B61" s="35"/>
      <c r="C61" s="25"/>
      <c r="E61" s="25"/>
      <c r="F61" s="31"/>
      <c r="G61" s="30"/>
      <c r="H61" s="31"/>
      <c r="J61" s="1"/>
      <c r="L61" s="1"/>
      <c r="M61" s="1"/>
      <c r="O61" s="4"/>
      <c r="P61" s="23"/>
      <c r="Q61" s="28"/>
      <c r="R61" s="28"/>
      <c r="S61" s="1"/>
      <c r="W61" s="1"/>
      <c r="X61" s="10"/>
      <c r="Y61" s="10"/>
      <c r="Z61" s="10"/>
      <c r="AA61" s="10"/>
      <c r="AB61" s="10"/>
      <c r="AC61" s="10"/>
      <c r="AE61" s="6"/>
      <c r="AF61" s="1"/>
      <c r="AH61" s="6"/>
      <c r="AI61" s="1"/>
      <c r="AJ61" s="1"/>
      <c r="AK61" s="1"/>
      <c r="AL61" s="18"/>
      <c r="AM61" s="18"/>
      <c r="AN61" s="17"/>
      <c r="AO61" s="1"/>
      <c r="AP61" s="1"/>
      <c r="AQ61" s="14"/>
      <c r="AR61" s="14"/>
      <c r="AS61" s="9"/>
      <c r="AT61" s="6"/>
      <c r="AW61" s="1"/>
      <c r="AX61" s="1"/>
      <c r="AY61" s="1"/>
      <c r="BB61" s="1"/>
      <c r="BD61" s="23"/>
      <c r="BE61" s="23"/>
      <c r="BF61" s="10"/>
      <c r="BG61" s="23"/>
      <c r="BH61" s="23"/>
      <c r="BI61" s="1"/>
    </row>
    <row r="62" spans="1:62" ht="12.75">
      <c r="A62" s="16" t="s">
        <v>74</v>
      </c>
      <c r="B62" s="35" t="s">
        <v>390</v>
      </c>
      <c r="C62" s="25">
        <v>192.1</v>
      </c>
      <c r="D62" t="s">
        <v>474</v>
      </c>
      <c r="E62" s="25" t="s">
        <v>56</v>
      </c>
      <c r="F62" s="31">
        <v>4</v>
      </c>
      <c r="G62" s="31">
        <v>11.625</v>
      </c>
      <c r="H62" s="31">
        <f>G62/1.5</f>
        <v>7.75</v>
      </c>
      <c r="I62" t="s">
        <v>1126</v>
      </c>
      <c r="J62" s="1" t="s">
        <v>396</v>
      </c>
      <c r="K62" t="s">
        <v>1169</v>
      </c>
      <c r="L62" s="1" t="s">
        <v>1341</v>
      </c>
      <c r="M62" s="1" t="s">
        <v>416</v>
      </c>
      <c r="N62" t="s">
        <v>1259</v>
      </c>
      <c r="O62" s="4">
        <v>4</v>
      </c>
      <c r="P62" s="23"/>
      <c r="Q62" s="28">
        <v>46</v>
      </c>
      <c r="R62" s="28">
        <v>10</v>
      </c>
      <c r="S62" s="1">
        <v>0</v>
      </c>
      <c r="T62" s="6">
        <f>Q62+(R62/20)+(S62/240)</f>
        <v>46.5</v>
      </c>
      <c r="U62" s="6">
        <f>T62/O62</f>
        <v>11.625</v>
      </c>
      <c r="V62" s="10"/>
      <c r="W62" s="1"/>
      <c r="X62" s="10"/>
      <c r="Y62" s="10"/>
      <c r="Z62" s="10"/>
      <c r="AA62" s="10"/>
      <c r="AB62" s="10"/>
      <c r="AC62" s="10"/>
      <c r="AE62" s="6"/>
      <c r="AF62" s="1"/>
      <c r="AH62" s="6">
        <f>U62+AG62</f>
        <v>11.625</v>
      </c>
      <c r="AI62" s="1"/>
      <c r="AJ62" s="1"/>
      <c r="AK62" s="1"/>
      <c r="AL62" s="18"/>
      <c r="AM62" s="18"/>
      <c r="AN62" s="17"/>
      <c r="AO62" s="1"/>
      <c r="AP62" s="1"/>
      <c r="AQ62" s="14"/>
      <c r="AR62" s="14"/>
      <c r="AS62" s="9"/>
      <c r="AT62" s="6"/>
      <c r="AW62" s="1"/>
      <c r="AX62" s="1"/>
      <c r="AY62" s="1"/>
      <c r="BB62" s="1"/>
      <c r="BD62" s="23"/>
      <c r="BE62" s="23"/>
      <c r="BF62" s="10"/>
      <c r="BG62" s="23"/>
      <c r="BH62" s="23"/>
      <c r="BI62" s="1"/>
      <c r="BJ62" t="s">
        <v>435</v>
      </c>
    </row>
    <row r="63" spans="1:62" ht="12.75">
      <c r="A63" s="16" t="s">
        <v>74</v>
      </c>
      <c r="B63" s="35" t="s">
        <v>390</v>
      </c>
      <c r="C63" s="25">
        <v>192.2</v>
      </c>
      <c r="D63" t="s">
        <v>474</v>
      </c>
      <c r="E63" s="25" t="s">
        <v>56</v>
      </c>
      <c r="F63" s="31">
        <v>1</v>
      </c>
      <c r="G63" s="31">
        <v>12.6</v>
      </c>
      <c r="H63" s="31">
        <f>G63/1.5</f>
        <v>8.4</v>
      </c>
      <c r="I63" t="s">
        <v>1119</v>
      </c>
      <c r="J63" s="1" t="s">
        <v>396</v>
      </c>
      <c r="K63" t="s">
        <v>1179</v>
      </c>
      <c r="L63" s="1" t="s">
        <v>1341</v>
      </c>
      <c r="M63" s="1" t="s">
        <v>1070</v>
      </c>
      <c r="N63" t="s">
        <v>9</v>
      </c>
      <c r="O63" s="4">
        <v>1</v>
      </c>
      <c r="P63" s="23"/>
      <c r="Q63" s="28">
        <v>12</v>
      </c>
      <c r="R63" s="28">
        <v>12</v>
      </c>
      <c r="S63" s="1">
        <v>0</v>
      </c>
      <c r="T63" s="6">
        <f>Q63+(R63/20)+(S63/240)</f>
        <v>12.6</v>
      </c>
      <c r="U63" s="6">
        <f>T63/O63</f>
        <v>12.6</v>
      </c>
      <c r="V63" s="10"/>
      <c r="W63" s="1"/>
      <c r="X63" s="10"/>
      <c r="Y63" s="10"/>
      <c r="Z63" s="10"/>
      <c r="AA63" s="10"/>
      <c r="AB63" s="10"/>
      <c r="AC63" s="10"/>
      <c r="AE63" s="6"/>
      <c r="AF63" s="1"/>
      <c r="AH63" s="6">
        <f>U63+AG63</f>
        <v>12.6</v>
      </c>
      <c r="AI63" s="1"/>
      <c r="AJ63" s="1"/>
      <c r="AK63" s="1"/>
      <c r="AL63" s="18"/>
      <c r="AM63" s="18"/>
      <c r="AN63" s="17"/>
      <c r="AO63" s="1"/>
      <c r="AP63" s="1"/>
      <c r="AQ63" s="14"/>
      <c r="AR63" s="14"/>
      <c r="AS63" s="9"/>
      <c r="AT63" s="6"/>
      <c r="AW63" s="1"/>
      <c r="AX63" s="1"/>
      <c r="AY63" s="1"/>
      <c r="BB63" s="1"/>
      <c r="BD63" s="23"/>
      <c r="BE63" s="23"/>
      <c r="BF63" s="10"/>
      <c r="BG63" s="23"/>
      <c r="BH63" s="23"/>
      <c r="BI63" s="1"/>
      <c r="BJ63" t="s">
        <v>1114</v>
      </c>
    </row>
    <row r="64" spans="1:62" ht="12.75">
      <c r="A64" s="16" t="s">
        <v>74</v>
      </c>
      <c r="B64" s="35" t="s">
        <v>390</v>
      </c>
      <c r="C64" s="25">
        <v>192.3</v>
      </c>
      <c r="D64" t="s">
        <v>474</v>
      </c>
      <c r="E64" s="25" t="s">
        <v>56</v>
      </c>
      <c r="F64" s="31"/>
      <c r="G64" s="30"/>
      <c r="H64" s="31">
        <f>G64/1.5</f>
        <v>0</v>
      </c>
      <c r="I64" t="s">
        <v>686</v>
      </c>
      <c r="J64" s="1" t="s">
        <v>396</v>
      </c>
      <c r="K64" t="s">
        <v>689</v>
      </c>
      <c r="L64" s="1" t="s">
        <v>1341</v>
      </c>
      <c r="M64" s="1" t="s">
        <v>407</v>
      </c>
      <c r="N64" t="s">
        <v>9</v>
      </c>
      <c r="O64" s="4"/>
      <c r="P64" s="23">
        <v>20.5</v>
      </c>
      <c r="Q64" s="28">
        <v>6</v>
      </c>
      <c r="R64" s="28">
        <v>18</v>
      </c>
      <c r="S64" s="1">
        <v>0</v>
      </c>
      <c r="T64" s="6">
        <f>Q64+(R64/20)+(S64/240)</f>
        <v>6.9</v>
      </c>
      <c r="V64" s="10">
        <f>(T64*20)/P64</f>
        <v>6.7317073170731705</v>
      </c>
      <c r="W64" s="1"/>
      <c r="X64" s="10"/>
      <c r="Y64" s="10"/>
      <c r="Z64" s="10"/>
      <c r="AA64" s="10"/>
      <c r="AB64" s="10"/>
      <c r="AC64" s="10"/>
      <c r="AE64" s="6"/>
      <c r="AF64" s="1"/>
      <c r="AI64" s="1"/>
      <c r="AJ64" s="1"/>
      <c r="AK64" s="1"/>
      <c r="AL64" s="18"/>
      <c r="AM64" s="18"/>
      <c r="AN64" s="17"/>
      <c r="AO64" s="1"/>
      <c r="AP64" s="1"/>
      <c r="AQ64" s="14"/>
      <c r="AR64" s="14"/>
      <c r="AS64" s="9"/>
      <c r="AT64" s="6"/>
      <c r="AW64" s="1"/>
      <c r="AX64" s="1"/>
      <c r="AY64" s="1"/>
      <c r="BB64" s="1"/>
      <c r="BD64" s="23"/>
      <c r="BE64" s="23"/>
      <c r="BF64" s="10"/>
      <c r="BG64" s="23"/>
      <c r="BH64" s="23"/>
      <c r="BI64" s="1"/>
      <c r="BJ64" t="s">
        <v>689</v>
      </c>
    </row>
    <row r="65" spans="1:62" ht="12.75">
      <c r="A65" s="16" t="s">
        <v>74</v>
      </c>
      <c r="B65" s="35" t="s">
        <v>390</v>
      </c>
      <c r="C65" s="25">
        <v>192.4</v>
      </c>
      <c r="D65" t="s">
        <v>474</v>
      </c>
      <c r="E65" s="25" t="s">
        <v>56</v>
      </c>
      <c r="F65" s="31">
        <v>2</v>
      </c>
      <c r="G65" s="31">
        <v>8.7875</v>
      </c>
      <c r="H65" s="31">
        <f>G65/1.5</f>
        <v>5.858333333333333</v>
      </c>
      <c r="I65" t="s">
        <v>929</v>
      </c>
      <c r="J65" s="1" t="s">
        <v>396</v>
      </c>
      <c r="K65" t="s">
        <v>566</v>
      </c>
      <c r="L65" s="1" t="s">
        <v>809</v>
      </c>
      <c r="M65" s="1" t="s">
        <v>9</v>
      </c>
      <c r="N65" t="s">
        <v>9</v>
      </c>
      <c r="O65" s="4">
        <v>2</v>
      </c>
      <c r="P65" s="23"/>
      <c r="Q65" s="28">
        <v>17</v>
      </c>
      <c r="R65" s="28">
        <v>11</v>
      </c>
      <c r="S65" s="1">
        <v>6</v>
      </c>
      <c r="T65" s="6">
        <f>Q65+(R65/20)+(S65/240)</f>
        <v>17.575</v>
      </c>
      <c r="U65" s="6">
        <f>T65/O65</f>
        <v>8.7875</v>
      </c>
      <c r="W65" s="1"/>
      <c r="X65" s="10"/>
      <c r="Y65" s="10"/>
      <c r="Z65" s="10"/>
      <c r="AA65" s="10"/>
      <c r="AB65" s="10"/>
      <c r="AC65" s="10"/>
      <c r="AE65" s="6"/>
      <c r="AF65" s="1"/>
      <c r="AH65" s="6">
        <f>U65+AG65</f>
        <v>8.7875</v>
      </c>
      <c r="AI65" s="1"/>
      <c r="AJ65" s="1"/>
      <c r="AK65" s="1"/>
      <c r="AL65" s="18"/>
      <c r="AM65" s="18"/>
      <c r="AN65" s="17"/>
      <c r="AO65" s="1"/>
      <c r="AP65" s="1"/>
      <c r="AQ65" s="14"/>
      <c r="AR65" s="14"/>
      <c r="AS65" s="9"/>
      <c r="AT65" s="6"/>
      <c r="AW65" s="1"/>
      <c r="AX65" s="1"/>
      <c r="AY65" s="1"/>
      <c r="BB65" s="1"/>
      <c r="BD65" s="23"/>
      <c r="BE65" s="23"/>
      <c r="BF65" s="10"/>
      <c r="BG65" s="23"/>
      <c r="BH65" s="23"/>
      <c r="BI65" s="1"/>
      <c r="BJ65" t="s">
        <v>566</v>
      </c>
    </row>
    <row r="66" spans="1:62" ht="12.75">
      <c r="A66" s="16" t="s">
        <v>74</v>
      </c>
      <c r="B66" s="35" t="s">
        <v>390</v>
      </c>
      <c r="C66" s="25">
        <v>192.5</v>
      </c>
      <c r="D66" t="s">
        <v>474</v>
      </c>
      <c r="E66" s="25" t="s">
        <v>56</v>
      </c>
      <c r="F66" s="31"/>
      <c r="G66" s="30"/>
      <c r="H66" s="31">
        <f>G66/1.5</f>
        <v>0</v>
      </c>
      <c r="I66" t="s">
        <v>729</v>
      </c>
      <c r="J66" s="1" t="s">
        <v>396</v>
      </c>
      <c r="K66" t="s">
        <v>726</v>
      </c>
      <c r="L66" s="1" t="s">
        <v>1341</v>
      </c>
      <c r="M66" s="1" t="s">
        <v>1314</v>
      </c>
      <c r="N66" t="s">
        <v>9</v>
      </c>
      <c r="O66" s="4"/>
      <c r="P66" s="23">
        <v>16</v>
      </c>
      <c r="Q66" s="28">
        <v>4</v>
      </c>
      <c r="R66" s="28">
        <v>0</v>
      </c>
      <c r="S66" s="1">
        <v>0</v>
      </c>
      <c r="T66" s="6">
        <f>Q66+(R66/20)+(S66/240)</f>
        <v>4</v>
      </c>
      <c r="V66" s="10">
        <f>(T66*20)/P66</f>
        <v>5</v>
      </c>
      <c r="W66" s="1"/>
      <c r="X66" s="10"/>
      <c r="Y66" s="10"/>
      <c r="Z66" s="10"/>
      <c r="AA66" s="10"/>
      <c r="AB66" s="10"/>
      <c r="AC66" s="10"/>
      <c r="AE66" s="6"/>
      <c r="AF66" s="1"/>
      <c r="AI66" s="1"/>
      <c r="AJ66" s="1"/>
      <c r="AK66" s="1"/>
      <c r="AL66" s="18"/>
      <c r="AM66" s="18"/>
      <c r="AN66" s="17"/>
      <c r="AO66" s="1"/>
      <c r="AP66" s="1"/>
      <c r="AQ66" s="14"/>
      <c r="AR66" s="14"/>
      <c r="AS66" s="9"/>
      <c r="AT66" s="6"/>
      <c r="AW66" s="1"/>
      <c r="AX66" s="1"/>
      <c r="AY66" s="1"/>
      <c r="BB66" s="1"/>
      <c r="BD66" s="23"/>
      <c r="BE66" s="23"/>
      <c r="BF66" s="10"/>
      <c r="BG66" s="23"/>
      <c r="BH66" s="23"/>
      <c r="BI66" s="1"/>
      <c r="BJ66" t="s">
        <v>726</v>
      </c>
    </row>
    <row r="67" spans="3:61" ht="12.75">
      <c r="C67" s="25"/>
      <c r="E67" s="25"/>
      <c r="F67" s="31"/>
      <c r="G67" s="30"/>
      <c r="H67" s="31"/>
      <c r="J67" s="1"/>
      <c r="L67" s="1"/>
      <c r="M67" s="1"/>
      <c r="O67" s="4"/>
      <c r="P67" s="23"/>
      <c r="Q67" s="28"/>
      <c r="R67" s="28"/>
      <c r="S67" s="1"/>
      <c r="W67" s="1"/>
      <c r="X67" s="10"/>
      <c r="Y67" s="10"/>
      <c r="Z67" s="10"/>
      <c r="AA67" s="10"/>
      <c r="AB67" s="10"/>
      <c r="AC67" s="10"/>
      <c r="AE67" s="6"/>
      <c r="AF67" s="1"/>
      <c r="AI67" s="1"/>
      <c r="AJ67" s="1"/>
      <c r="AK67" s="1"/>
      <c r="AL67" s="18"/>
      <c r="AM67" s="18"/>
      <c r="AN67" s="17"/>
      <c r="AO67" s="1"/>
      <c r="AP67" s="1"/>
      <c r="AQ67" s="14"/>
      <c r="AR67" s="14"/>
      <c r="AS67" s="9"/>
      <c r="AT67" s="6"/>
      <c r="AW67" s="1"/>
      <c r="AX67" s="1"/>
      <c r="AY67" s="1"/>
      <c r="BB67" s="1"/>
      <c r="BD67" s="23"/>
      <c r="BE67" s="23"/>
      <c r="BF67" s="10"/>
      <c r="BG67" s="23"/>
      <c r="BH67" s="23"/>
      <c r="BI67" s="1"/>
    </row>
    <row r="68" spans="1:62" ht="12.75">
      <c r="A68" s="16" t="s">
        <v>74</v>
      </c>
      <c r="B68" s="35" t="s">
        <v>390</v>
      </c>
      <c r="C68" s="25" t="s">
        <v>177</v>
      </c>
      <c r="D68" t="s">
        <v>474</v>
      </c>
      <c r="E68" s="25" t="s">
        <v>56</v>
      </c>
      <c r="F68" s="31">
        <v>4</v>
      </c>
      <c r="G68" s="31">
        <v>4.689583333333333</v>
      </c>
      <c r="H68" s="31">
        <f>G68/1.5</f>
        <v>3.1263888888888887</v>
      </c>
      <c r="I68" t="s">
        <v>927</v>
      </c>
      <c r="J68" s="1" t="s">
        <v>396</v>
      </c>
      <c r="K68" t="s">
        <v>794</v>
      </c>
      <c r="L68" s="1" t="s">
        <v>586</v>
      </c>
      <c r="M68" s="1" t="s">
        <v>9</v>
      </c>
      <c r="N68" t="s">
        <v>9</v>
      </c>
      <c r="O68" s="4">
        <v>4</v>
      </c>
      <c r="P68" s="23"/>
      <c r="Q68" s="28">
        <v>18</v>
      </c>
      <c r="R68" s="28">
        <v>15</v>
      </c>
      <c r="S68" s="1">
        <v>2</v>
      </c>
      <c r="T68" s="6">
        <f>Q68+(R68/20)+(S68/240)</f>
        <v>18.758333333333333</v>
      </c>
      <c r="U68" s="6">
        <f>T68/O68</f>
        <v>4.689583333333333</v>
      </c>
      <c r="V68" s="10"/>
      <c r="W68" s="1"/>
      <c r="X68" s="10"/>
      <c r="Y68" s="10"/>
      <c r="Z68" s="10"/>
      <c r="AA68" s="10"/>
      <c r="AB68" s="10"/>
      <c r="AC68" s="10"/>
      <c r="AE68" s="6"/>
      <c r="AF68" s="1"/>
      <c r="AH68" s="6">
        <f>U68+AG68</f>
        <v>4.689583333333333</v>
      </c>
      <c r="AI68" s="1"/>
      <c r="AJ68" s="1"/>
      <c r="AK68" s="1"/>
      <c r="AL68" s="18"/>
      <c r="AM68" s="18"/>
      <c r="AN68" s="17"/>
      <c r="AO68" s="1"/>
      <c r="AP68" s="1"/>
      <c r="AQ68" s="14"/>
      <c r="AR68" s="14"/>
      <c r="AS68" s="9"/>
      <c r="AT68" s="6"/>
      <c r="AW68" s="1"/>
      <c r="AX68" s="1"/>
      <c r="AY68" s="1"/>
      <c r="BB68" s="1"/>
      <c r="BD68" s="23"/>
      <c r="BE68" s="23"/>
      <c r="BF68" s="10"/>
      <c r="BG68" s="23"/>
      <c r="BH68" s="23"/>
      <c r="BI68" s="1"/>
      <c r="BJ68" t="s">
        <v>794</v>
      </c>
    </row>
    <row r="69" spans="1:61" ht="12.75">
      <c r="A69" s="16"/>
      <c r="C69" s="25"/>
      <c r="E69" s="25"/>
      <c r="F69" s="31"/>
      <c r="G69" s="30"/>
      <c r="H69" s="31"/>
      <c r="J69" s="1"/>
      <c r="L69" s="1"/>
      <c r="M69" s="1"/>
      <c r="O69" s="4"/>
      <c r="P69" s="23"/>
      <c r="W69" s="1"/>
      <c r="X69" s="10"/>
      <c r="Y69" s="10"/>
      <c r="Z69" s="10"/>
      <c r="AA69" s="10"/>
      <c r="AB69" s="10"/>
      <c r="AC69" s="10"/>
      <c r="AE69" s="6"/>
      <c r="AF69" s="1"/>
      <c r="AI69" s="1"/>
      <c r="AJ69" s="1"/>
      <c r="AK69" s="1"/>
      <c r="AO69" s="1"/>
      <c r="AP69" s="1"/>
      <c r="AQ69" s="14"/>
      <c r="AR69" s="14"/>
      <c r="AT69" s="6"/>
      <c r="AW69" s="1"/>
      <c r="AX69" s="1"/>
      <c r="AY69" s="1"/>
      <c r="BB69" s="1"/>
      <c r="BD69" s="23"/>
      <c r="BE69" s="23"/>
      <c r="BF69" s="10"/>
      <c r="BG69" s="23"/>
      <c r="BH69" s="23"/>
      <c r="BI69" s="1"/>
    </row>
    <row r="70" spans="1:62" ht="12.75">
      <c r="A70" s="16" t="s">
        <v>75</v>
      </c>
      <c r="B70" t="s">
        <v>390</v>
      </c>
      <c r="C70" s="25">
        <v>193.1</v>
      </c>
      <c r="D70" t="s">
        <v>475</v>
      </c>
      <c r="E70" s="25" t="s">
        <v>56</v>
      </c>
      <c r="F70" s="31">
        <v>4.25</v>
      </c>
      <c r="G70" s="31">
        <v>12.75</v>
      </c>
      <c r="H70" s="31">
        <f>G70/1.5</f>
        <v>8.5</v>
      </c>
      <c r="I70" t="s">
        <v>1120</v>
      </c>
      <c r="J70" s="1" t="s">
        <v>396</v>
      </c>
      <c r="K70" t="s">
        <v>1179</v>
      </c>
      <c r="L70" s="1" t="s">
        <v>1341</v>
      </c>
      <c r="M70" s="1" t="s">
        <v>1070</v>
      </c>
      <c r="N70" t="s">
        <v>1253</v>
      </c>
      <c r="O70" s="4">
        <v>4.25</v>
      </c>
      <c r="P70" s="23"/>
      <c r="Q70" s="28">
        <v>54</v>
      </c>
      <c r="R70" s="28">
        <v>3</v>
      </c>
      <c r="S70" s="1">
        <v>9</v>
      </c>
      <c r="T70" s="6">
        <f>Q70+(R70/20)+(S70/240)</f>
        <v>54.1875</v>
      </c>
      <c r="U70" s="6">
        <f>T70/O70</f>
        <v>12.75</v>
      </c>
      <c r="W70" s="1"/>
      <c r="X70" s="10"/>
      <c r="Y70" s="10"/>
      <c r="Z70" s="10"/>
      <c r="AA70" s="10"/>
      <c r="AB70" s="10"/>
      <c r="AC70" s="10"/>
      <c r="AE70" s="6"/>
      <c r="AF70" s="1"/>
      <c r="AH70" s="6">
        <f>U70+AG70</f>
        <v>12.75</v>
      </c>
      <c r="AI70" s="1"/>
      <c r="AJ70" s="1"/>
      <c r="AK70" s="1"/>
      <c r="AO70" s="1"/>
      <c r="AP70" s="1"/>
      <c r="AQ70" s="14"/>
      <c r="AR70" s="14"/>
      <c r="AT70" s="6"/>
      <c r="AW70" s="1"/>
      <c r="AX70" s="1"/>
      <c r="AY70" s="1"/>
      <c r="BB70" s="1"/>
      <c r="BD70" s="23"/>
      <c r="BE70" s="23"/>
      <c r="BF70" s="10"/>
      <c r="BG70" s="23"/>
      <c r="BH70" s="23"/>
      <c r="BI70" s="1"/>
      <c r="BJ70" t="s">
        <v>1179</v>
      </c>
    </row>
    <row r="71" spans="1:62" ht="12.75">
      <c r="A71" s="16" t="s">
        <v>75</v>
      </c>
      <c r="B71" t="s">
        <v>390</v>
      </c>
      <c r="C71" s="25">
        <v>193.2</v>
      </c>
      <c r="D71" t="s">
        <v>475</v>
      </c>
      <c r="E71" s="25" t="s">
        <v>56</v>
      </c>
      <c r="F71" s="31">
        <v>1</v>
      </c>
      <c r="G71" s="31">
        <v>12.75</v>
      </c>
      <c r="H71" s="31">
        <f>G71/1.5</f>
        <v>8.5</v>
      </c>
      <c r="I71" t="s">
        <v>1125</v>
      </c>
      <c r="J71" s="1" t="s">
        <v>396</v>
      </c>
      <c r="K71" t="s">
        <v>1169</v>
      </c>
      <c r="L71" s="1" t="s">
        <v>1341</v>
      </c>
      <c r="M71" s="1" t="s">
        <v>416</v>
      </c>
      <c r="N71" t="s">
        <v>9</v>
      </c>
      <c r="O71" s="4">
        <v>1</v>
      </c>
      <c r="Q71" s="28">
        <v>12</v>
      </c>
      <c r="R71" s="28">
        <v>15</v>
      </c>
      <c r="S71" s="1">
        <v>0</v>
      </c>
      <c r="T71" s="6">
        <f>Q71+(R71/20)+(S71/240)</f>
        <v>12.75</v>
      </c>
      <c r="U71" s="6">
        <f>T71/O71</f>
        <v>12.75</v>
      </c>
      <c r="W71" s="1"/>
      <c r="X71" s="10"/>
      <c r="Y71" s="10"/>
      <c r="Z71" s="10"/>
      <c r="AA71" s="10"/>
      <c r="AB71" s="10"/>
      <c r="AC71" s="10"/>
      <c r="AE71" s="6"/>
      <c r="AF71" s="1"/>
      <c r="AH71" s="6">
        <f>U71+AG71</f>
        <v>12.75</v>
      </c>
      <c r="AI71" s="1"/>
      <c r="AJ71" s="1"/>
      <c r="AK71" s="1"/>
      <c r="AO71" s="1"/>
      <c r="AP71" s="1"/>
      <c r="AQ71" s="14"/>
      <c r="AR71" s="14"/>
      <c r="AT71" s="6"/>
      <c r="AW71" s="1"/>
      <c r="AX71" s="1"/>
      <c r="AY71" s="1"/>
      <c r="BB71" s="1"/>
      <c r="BD71" s="23"/>
      <c r="BE71" s="23"/>
      <c r="BF71" s="10"/>
      <c r="BG71" s="23"/>
      <c r="BH71" s="23"/>
      <c r="BI71" s="1"/>
      <c r="BJ71" t="s">
        <v>1169</v>
      </c>
    </row>
    <row r="72" spans="1:62" ht="12.75">
      <c r="A72" s="16" t="s">
        <v>75</v>
      </c>
      <c r="B72" t="s">
        <v>390</v>
      </c>
      <c r="C72" s="25">
        <v>193.3</v>
      </c>
      <c r="D72" t="s">
        <v>475</v>
      </c>
      <c r="E72" s="25" t="s">
        <v>56</v>
      </c>
      <c r="F72" s="31"/>
      <c r="G72" s="30"/>
      <c r="H72" s="31">
        <f>G72/1.5</f>
        <v>0</v>
      </c>
      <c r="I72" t="s">
        <v>653</v>
      </c>
      <c r="J72" s="1" t="s">
        <v>396</v>
      </c>
      <c r="K72" t="s">
        <v>638</v>
      </c>
      <c r="L72" s="1" t="s">
        <v>586</v>
      </c>
      <c r="M72" s="1" t="s">
        <v>9</v>
      </c>
      <c r="N72" t="s">
        <v>9</v>
      </c>
      <c r="O72" s="4"/>
      <c r="P72" s="23">
        <v>25</v>
      </c>
      <c r="Q72" s="28">
        <v>6</v>
      </c>
      <c r="R72" s="28">
        <v>10</v>
      </c>
      <c r="S72" s="1">
        <v>0</v>
      </c>
      <c r="T72" s="6">
        <f>Q72+(R72/20)+(S72/240)</f>
        <v>6.5</v>
      </c>
      <c r="V72" s="10">
        <f>(T72*20)/P72</f>
        <v>5.2</v>
      </c>
      <c r="W72" s="1"/>
      <c r="X72" s="10"/>
      <c r="Y72" s="10"/>
      <c r="Z72" s="10"/>
      <c r="AA72" s="10"/>
      <c r="AB72" s="10"/>
      <c r="AC72" s="10"/>
      <c r="AE72" s="6"/>
      <c r="AF72" s="1"/>
      <c r="AK72" s="1"/>
      <c r="AO72" s="1"/>
      <c r="AP72" s="1"/>
      <c r="AQ72" s="14"/>
      <c r="AR72" s="14"/>
      <c r="AT72" s="6"/>
      <c r="AW72" s="1"/>
      <c r="AX72" s="1"/>
      <c r="AY72" s="1"/>
      <c r="BB72" s="1"/>
      <c r="BD72" s="23"/>
      <c r="BE72" s="23"/>
      <c r="BF72" s="10"/>
      <c r="BG72" s="23"/>
      <c r="BH72" s="23"/>
      <c r="BI72" s="1"/>
      <c r="BJ72" t="s">
        <v>638</v>
      </c>
    </row>
    <row r="73" spans="1:62" ht="12.75">
      <c r="A73" s="16" t="s">
        <v>75</v>
      </c>
      <c r="B73" t="s">
        <v>390</v>
      </c>
      <c r="C73" s="25">
        <v>193.4</v>
      </c>
      <c r="D73" t="s">
        <v>475</v>
      </c>
      <c r="E73" s="25" t="s">
        <v>56</v>
      </c>
      <c r="F73" s="31">
        <v>2</v>
      </c>
      <c r="G73" s="31">
        <v>8.25</v>
      </c>
      <c r="H73" s="31">
        <f>G73/1.5</f>
        <v>5.5</v>
      </c>
      <c r="I73" t="s">
        <v>1386</v>
      </c>
      <c r="J73" s="1" t="s">
        <v>396</v>
      </c>
      <c r="K73" t="s">
        <v>429</v>
      </c>
      <c r="L73" s="1" t="s">
        <v>809</v>
      </c>
      <c r="M73" s="1" t="s">
        <v>416</v>
      </c>
      <c r="N73" t="s">
        <v>9</v>
      </c>
      <c r="O73" s="4">
        <v>2</v>
      </c>
      <c r="P73" s="23"/>
      <c r="Q73" s="28">
        <v>16</v>
      </c>
      <c r="R73" s="28">
        <v>10</v>
      </c>
      <c r="S73" s="1">
        <v>0</v>
      </c>
      <c r="T73" s="6">
        <f>Q73+(R73/20)+(S73/240)</f>
        <v>16.5</v>
      </c>
      <c r="U73" s="6">
        <f>T73/O73</f>
        <v>8.25</v>
      </c>
      <c r="V73" s="10"/>
      <c r="W73" s="1"/>
      <c r="X73" s="10"/>
      <c r="Y73" s="10"/>
      <c r="Z73" s="10"/>
      <c r="AA73" s="10"/>
      <c r="AB73" s="10"/>
      <c r="AC73" s="10"/>
      <c r="AE73" s="6"/>
      <c r="AF73" s="1"/>
      <c r="AH73" s="6">
        <f>U73+AG73</f>
        <v>8.25</v>
      </c>
      <c r="AK73" s="1"/>
      <c r="AO73" s="1"/>
      <c r="AP73" s="1"/>
      <c r="AQ73" s="14"/>
      <c r="AR73" s="14"/>
      <c r="AT73" s="6"/>
      <c r="AW73" s="1"/>
      <c r="AX73" s="1"/>
      <c r="AY73" s="1"/>
      <c r="BB73" s="1"/>
      <c r="BD73" s="23"/>
      <c r="BE73" s="23"/>
      <c r="BF73" s="10"/>
      <c r="BG73" s="23"/>
      <c r="BH73" s="23"/>
      <c r="BI73" s="1"/>
      <c r="BJ73" t="s">
        <v>429</v>
      </c>
    </row>
    <row r="74" spans="1:62" ht="12.75">
      <c r="A74" s="16" t="s">
        <v>75</v>
      </c>
      <c r="B74" t="s">
        <v>390</v>
      </c>
      <c r="C74" s="25">
        <v>193.5</v>
      </c>
      <c r="D74" t="s">
        <v>475</v>
      </c>
      <c r="E74" s="25" t="s">
        <v>56</v>
      </c>
      <c r="F74" s="31"/>
      <c r="G74" s="30"/>
      <c r="H74" s="31">
        <f>G74/1.5</f>
        <v>0</v>
      </c>
      <c r="I74" t="s">
        <v>758</v>
      </c>
      <c r="J74" s="1" t="s">
        <v>396</v>
      </c>
      <c r="K74" t="s">
        <v>434</v>
      </c>
      <c r="L74" s="1" t="s">
        <v>1341</v>
      </c>
      <c r="M74" s="1" t="s">
        <v>416</v>
      </c>
      <c r="N74" t="s">
        <v>9</v>
      </c>
      <c r="O74" s="4"/>
      <c r="P74" s="23">
        <v>15</v>
      </c>
      <c r="Q74" s="28">
        <v>3</v>
      </c>
      <c r="R74" s="28">
        <v>0</v>
      </c>
      <c r="S74" s="1">
        <v>0</v>
      </c>
      <c r="T74" s="6">
        <f>Q74+(R74/20)+(S74/240)</f>
        <v>3</v>
      </c>
      <c r="V74" s="10">
        <f>(T74*20)/P74</f>
        <v>4</v>
      </c>
      <c r="W74" s="1"/>
      <c r="X74" s="10"/>
      <c r="Y74" s="10"/>
      <c r="Z74" s="10"/>
      <c r="AA74" s="10"/>
      <c r="AB74" s="10"/>
      <c r="AC74" s="10"/>
      <c r="AE74" s="6"/>
      <c r="AF74" s="1"/>
      <c r="AK74" s="1"/>
      <c r="AO74" s="1"/>
      <c r="AP74" s="1"/>
      <c r="AQ74" s="14"/>
      <c r="AR74" s="14"/>
      <c r="AT74" s="6"/>
      <c r="AW74" s="1"/>
      <c r="AX74" s="1"/>
      <c r="AY74" s="1"/>
      <c r="BB74" s="1"/>
      <c r="BD74" s="23"/>
      <c r="BE74" s="23"/>
      <c r="BF74" s="10"/>
      <c r="BG74" s="23"/>
      <c r="BH74" s="23"/>
      <c r="BI74" s="1"/>
      <c r="BJ74" t="s">
        <v>434</v>
      </c>
    </row>
    <row r="75" spans="1:62" ht="12.75">
      <c r="A75" s="16" t="s">
        <v>75</v>
      </c>
      <c r="B75" t="s">
        <v>390</v>
      </c>
      <c r="C75" s="25">
        <v>193.6</v>
      </c>
      <c r="D75" t="s">
        <v>475</v>
      </c>
      <c r="E75" s="25" t="s">
        <v>56</v>
      </c>
      <c r="F75" s="31">
        <v>4</v>
      </c>
      <c r="G75" s="31">
        <v>4.344791666666667</v>
      </c>
      <c r="H75" s="31">
        <f>G75/1.5</f>
        <v>2.8965277777777776</v>
      </c>
      <c r="I75" t="s">
        <v>874</v>
      </c>
      <c r="J75" s="1" t="s">
        <v>396</v>
      </c>
      <c r="K75" t="s">
        <v>860</v>
      </c>
      <c r="L75" s="1" t="s">
        <v>1341</v>
      </c>
      <c r="M75" s="1" t="s">
        <v>811</v>
      </c>
      <c r="N75" t="s">
        <v>9</v>
      </c>
      <c r="O75" s="4">
        <v>4</v>
      </c>
      <c r="P75" s="23"/>
      <c r="Q75" s="28">
        <v>17</v>
      </c>
      <c r="R75" s="28">
        <v>7</v>
      </c>
      <c r="S75" s="1">
        <v>7</v>
      </c>
      <c r="T75" s="6">
        <f>Q75+(R75/20)+(S75/240)</f>
        <v>17.379166666666666</v>
      </c>
      <c r="U75" s="6">
        <f>T75/O75</f>
        <v>4.344791666666667</v>
      </c>
      <c r="W75" s="1"/>
      <c r="X75" s="10"/>
      <c r="Y75" s="10"/>
      <c r="Z75" s="10"/>
      <c r="AA75" s="10"/>
      <c r="AB75" s="10"/>
      <c r="AC75" s="10"/>
      <c r="AE75" s="6"/>
      <c r="AF75" s="1"/>
      <c r="AH75" s="6">
        <f>U75+AG75</f>
        <v>4.344791666666667</v>
      </c>
      <c r="AK75" s="1"/>
      <c r="AO75" s="1"/>
      <c r="AP75" s="1"/>
      <c r="AQ75" s="14"/>
      <c r="AR75" s="14"/>
      <c r="AT75" s="6"/>
      <c r="AW75" s="1"/>
      <c r="AX75" s="1"/>
      <c r="AY75" s="1"/>
      <c r="BB75" s="1"/>
      <c r="BD75" s="23"/>
      <c r="BE75" s="23"/>
      <c r="BF75" s="10"/>
      <c r="BG75" s="23"/>
      <c r="BH75" s="23"/>
      <c r="BI75" s="1"/>
      <c r="BJ75" t="s">
        <v>860</v>
      </c>
    </row>
    <row r="76" spans="2:61" ht="12.75">
      <c r="B76" s="1"/>
      <c r="C76" s="25"/>
      <c r="E76" s="25"/>
      <c r="F76" s="31"/>
      <c r="G76" s="31"/>
      <c r="H76" s="31"/>
      <c r="J76" s="1"/>
      <c r="L76" s="1"/>
      <c r="M76" s="1"/>
      <c r="O76" s="4"/>
      <c r="P76" s="23"/>
      <c r="Q76" s="28"/>
      <c r="R76" s="28"/>
      <c r="S76" s="1"/>
      <c r="T76" s="6"/>
      <c r="U76" s="6"/>
      <c r="V76" s="10"/>
      <c r="W76" s="1"/>
      <c r="X76" s="10"/>
      <c r="Y76" s="10"/>
      <c r="Z76" s="10"/>
      <c r="AA76" s="10"/>
      <c r="AB76" s="10"/>
      <c r="AC76" s="10"/>
      <c r="AE76" s="6"/>
      <c r="AF76" s="1"/>
      <c r="AH76" s="6"/>
      <c r="AK76" s="1"/>
      <c r="AO76" s="1"/>
      <c r="AP76" s="1"/>
      <c r="AQ76" s="14"/>
      <c r="AR76" s="14"/>
      <c r="AT76" s="6"/>
      <c r="AW76" s="1"/>
      <c r="AX76" s="1"/>
      <c r="AY76" s="1"/>
      <c r="BB76" s="1"/>
      <c r="BD76" s="23"/>
      <c r="BE76" s="23"/>
      <c r="BF76" s="10"/>
      <c r="BG76" s="23"/>
      <c r="BH76" s="23"/>
      <c r="BI76" s="1"/>
    </row>
    <row r="77" spans="1:62" ht="12.75">
      <c r="A77" s="16" t="s">
        <v>75</v>
      </c>
      <c r="B77" t="s">
        <v>390</v>
      </c>
      <c r="C77" s="25" t="s">
        <v>178</v>
      </c>
      <c r="D77" t="s">
        <v>475</v>
      </c>
      <c r="E77" s="25" t="s">
        <v>56</v>
      </c>
      <c r="F77" s="31"/>
      <c r="G77" s="31"/>
      <c r="H77" s="31">
        <f>G77/1.5</f>
        <v>0</v>
      </c>
      <c r="I77" t="s">
        <v>698</v>
      </c>
      <c r="J77" s="1" t="s">
        <v>396</v>
      </c>
      <c r="K77" t="s">
        <v>690</v>
      </c>
      <c r="L77" s="1" t="s">
        <v>1341</v>
      </c>
      <c r="M77" s="1" t="s">
        <v>1064</v>
      </c>
      <c r="N77" t="s">
        <v>9</v>
      </c>
      <c r="O77" s="4"/>
      <c r="P77" s="23">
        <v>18</v>
      </c>
      <c r="Q77" s="28">
        <v>2</v>
      </c>
      <c r="R77" s="28">
        <v>2</v>
      </c>
      <c r="S77" s="1">
        <v>0</v>
      </c>
      <c r="T77" s="6">
        <f>Q77+(R77/20)+(S77/240)</f>
        <v>2.1</v>
      </c>
      <c r="U77" s="6"/>
      <c r="V77" s="10">
        <f>(T77*20)/P77</f>
        <v>2.3333333333333335</v>
      </c>
      <c r="W77" s="1"/>
      <c r="X77" s="10"/>
      <c r="Y77" s="10"/>
      <c r="Z77" s="10"/>
      <c r="AA77" s="10"/>
      <c r="AB77" s="10"/>
      <c r="AC77" s="10"/>
      <c r="AE77" s="6"/>
      <c r="AF77" s="1"/>
      <c r="AH77" s="6"/>
      <c r="AK77" s="1"/>
      <c r="AO77" s="1"/>
      <c r="AP77" s="1"/>
      <c r="AQ77" s="14"/>
      <c r="AR77" s="14"/>
      <c r="AT77" s="6"/>
      <c r="AW77" s="1"/>
      <c r="AX77" s="1"/>
      <c r="AY77" s="1"/>
      <c r="BB77" s="1"/>
      <c r="BD77" s="23"/>
      <c r="BE77" s="23"/>
      <c r="BF77" s="10"/>
      <c r="BG77" s="23"/>
      <c r="BH77" s="23"/>
      <c r="BI77" s="1"/>
      <c r="BJ77" t="s">
        <v>690</v>
      </c>
    </row>
    <row r="78" spans="1:63" ht="12.75">
      <c r="A78" s="16" t="s">
        <v>75</v>
      </c>
      <c r="B78" t="s">
        <v>390</v>
      </c>
      <c r="C78" s="25" t="s">
        <v>179</v>
      </c>
      <c r="D78" t="s">
        <v>475</v>
      </c>
      <c r="E78" s="25" t="s">
        <v>56</v>
      </c>
      <c r="F78" s="31"/>
      <c r="G78" s="31"/>
      <c r="H78" s="31">
        <f>G78/1.5</f>
        <v>0</v>
      </c>
      <c r="I78" t="s">
        <v>647</v>
      </c>
      <c r="J78" s="1" t="s">
        <v>396</v>
      </c>
      <c r="K78" t="s">
        <v>642</v>
      </c>
      <c r="L78" s="1" t="s">
        <v>1341</v>
      </c>
      <c r="M78" s="1" t="s">
        <v>811</v>
      </c>
      <c r="N78" t="s">
        <v>9</v>
      </c>
      <c r="O78" s="4"/>
      <c r="P78" s="23">
        <v>6</v>
      </c>
      <c r="Q78" s="28"/>
      <c r="R78" s="28"/>
      <c r="S78" s="1"/>
      <c r="T78" s="6">
        <f>(P78*V78)/20</f>
        <v>0.7875</v>
      </c>
      <c r="U78" s="6"/>
      <c r="V78" s="10">
        <f>2+(7.5/12)</f>
        <v>2.625</v>
      </c>
      <c r="W78" s="1"/>
      <c r="X78" s="10"/>
      <c r="Y78" s="10"/>
      <c r="Z78" s="10"/>
      <c r="AA78" s="10"/>
      <c r="AB78" s="10"/>
      <c r="AC78" s="10"/>
      <c r="AE78" s="6"/>
      <c r="AF78" s="1"/>
      <c r="AH78" s="6"/>
      <c r="AK78" s="1"/>
      <c r="AO78" s="1"/>
      <c r="AP78" s="1"/>
      <c r="AQ78" s="14"/>
      <c r="AR78" s="14"/>
      <c r="AT78" s="6"/>
      <c r="AW78" s="1"/>
      <c r="AX78" s="1"/>
      <c r="AY78" s="1"/>
      <c r="BB78" s="1"/>
      <c r="BC78" t="s">
        <v>0</v>
      </c>
      <c r="BD78" s="23"/>
      <c r="BE78" s="23"/>
      <c r="BF78" s="10"/>
      <c r="BG78" s="23"/>
      <c r="BH78" s="23"/>
      <c r="BI78" s="1"/>
      <c r="BJ78" t="s">
        <v>642</v>
      </c>
      <c r="BK78" t="s">
        <v>1001</v>
      </c>
    </row>
    <row r="79" spans="1:61" ht="12.75">
      <c r="A79" s="16"/>
      <c r="B79" s="1"/>
      <c r="C79" s="25"/>
      <c r="E79" s="25"/>
      <c r="F79" s="31"/>
      <c r="G79" s="31"/>
      <c r="H79" s="31"/>
      <c r="J79" s="1"/>
      <c r="L79" s="1"/>
      <c r="M79" s="1"/>
      <c r="O79" s="4"/>
      <c r="P79" s="23"/>
      <c r="Q79" s="28"/>
      <c r="R79" s="28"/>
      <c r="S79" s="1"/>
      <c r="T79" s="6"/>
      <c r="U79" s="6"/>
      <c r="V79" s="10"/>
      <c r="W79" s="1"/>
      <c r="X79" s="10"/>
      <c r="Y79" s="10"/>
      <c r="Z79" s="10"/>
      <c r="AA79" s="10"/>
      <c r="AB79" s="10"/>
      <c r="AC79" s="10"/>
      <c r="AE79" s="6"/>
      <c r="AF79" s="1"/>
      <c r="AH79" s="6"/>
      <c r="AK79" s="1"/>
      <c r="AO79" s="1"/>
      <c r="AP79" s="1"/>
      <c r="AQ79" s="14"/>
      <c r="AR79" s="14"/>
      <c r="AT79" s="6"/>
      <c r="AW79" s="1"/>
      <c r="AX79" s="1"/>
      <c r="AY79" s="1"/>
      <c r="BB79" s="1"/>
      <c r="BD79" s="23"/>
      <c r="BE79" s="23"/>
      <c r="BF79" s="10"/>
      <c r="BG79" s="23"/>
      <c r="BH79" s="23"/>
      <c r="BI79" s="1"/>
    </row>
    <row r="80" spans="1:62" ht="12.75">
      <c r="A80" s="16">
        <v>1480</v>
      </c>
      <c r="B80" s="1" t="s">
        <v>584</v>
      </c>
      <c r="C80" s="25">
        <v>194.1</v>
      </c>
      <c r="D80" t="s">
        <v>1188</v>
      </c>
      <c r="E80" s="25" t="s">
        <v>54</v>
      </c>
      <c r="F80" s="31">
        <v>4.25</v>
      </c>
      <c r="G80" s="31">
        <v>12.761764705882355</v>
      </c>
      <c r="H80" s="31">
        <f>G80/1.5</f>
        <v>8.507843137254904</v>
      </c>
      <c r="I80" t="s">
        <v>1183</v>
      </c>
      <c r="J80" s="1" t="s">
        <v>396</v>
      </c>
      <c r="K80" t="s">
        <v>1169</v>
      </c>
      <c r="L80" s="1" t="s">
        <v>1341</v>
      </c>
      <c r="M80" s="1" t="s">
        <v>416</v>
      </c>
      <c r="N80" t="s">
        <v>1249</v>
      </c>
      <c r="O80" s="4">
        <v>4.25</v>
      </c>
      <c r="P80" s="23"/>
      <c r="Q80" s="28">
        <v>54</v>
      </c>
      <c r="R80" s="28">
        <v>4</v>
      </c>
      <c r="S80" s="1">
        <v>9</v>
      </c>
      <c r="T80" s="6">
        <f>Q80+(R80/20)+(S80/240)</f>
        <v>54.237500000000004</v>
      </c>
      <c r="U80" s="6">
        <f>T80/O80</f>
        <v>12.761764705882355</v>
      </c>
      <c r="W80" s="1"/>
      <c r="X80" s="10"/>
      <c r="Y80" s="10"/>
      <c r="Z80" s="10"/>
      <c r="AA80" s="10"/>
      <c r="AB80" s="10"/>
      <c r="AC80" s="10"/>
      <c r="AE80" s="6"/>
      <c r="AF80" s="1"/>
      <c r="AH80" s="6">
        <f>U80+AG80</f>
        <v>12.761764705882355</v>
      </c>
      <c r="AI80" s="1"/>
      <c r="AJ80" s="1"/>
      <c r="AK80" s="1"/>
      <c r="AO80" s="1"/>
      <c r="AP80" s="1"/>
      <c r="AQ80" s="14"/>
      <c r="AR80" s="14"/>
      <c r="AT80" s="6"/>
      <c r="AW80" s="1"/>
      <c r="AX80" s="1"/>
      <c r="AY80" s="1"/>
      <c r="BB80" s="1"/>
      <c r="BD80" s="23"/>
      <c r="BE80" s="23"/>
      <c r="BF80" s="10"/>
      <c r="BG80" s="23"/>
      <c r="BH80" s="23"/>
      <c r="BI80" s="1"/>
      <c r="BJ80" t="s">
        <v>1169</v>
      </c>
    </row>
    <row r="81" spans="1:62" ht="12.75">
      <c r="A81" s="16">
        <v>1480</v>
      </c>
      <c r="B81" s="1" t="s">
        <v>584</v>
      </c>
      <c r="C81" s="25">
        <v>194.2</v>
      </c>
      <c r="D81" t="s">
        <v>1188</v>
      </c>
      <c r="E81" s="25" t="s">
        <v>54</v>
      </c>
      <c r="F81" s="31"/>
      <c r="G81" s="30"/>
      <c r="H81" s="31">
        <f>G81/1.5</f>
        <v>0</v>
      </c>
      <c r="I81" t="s">
        <v>591</v>
      </c>
      <c r="J81" s="1" t="s">
        <v>396</v>
      </c>
      <c r="K81" t="s">
        <v>638</v>
      </c>
      <c r="L81" s="1" t="s">
        <v>586</v>
      </c>
      <c r="M81" s="1" t="s">
        <v>9</v>
      </c>
      <c r="N81" t="s">
        <v>9</v>
      </c>
      <c r="O81" s="4"/>
      <c r="P81" s="23">
        <v>14</v>
      </c>
      <c r="Q81" s="28">
        <v>6</v>
      </c>
      <c r="R81" s="28">
        <v>12</v>
      </c>
      <c r="S81" s="1">
        <v>0</v>
      </c>
      <c r="T81" s="6">
        <f>Q81+(R81/20)+(S81/240)</f>
        <v>6.6</v>
      </c>
      <c r="V81" s="10">
        <f>(T81*20)/P81</f>
        <v>9.428571428571429</v>
      </c>
      <c r="W81" s="1"/>
      <c r="X81" s="10"/>
      <c r="Y81" s="10"/>
      <c r="Z81" s="10"/>
      <c r="AA81" s="10"/>
      <c r="AB81" s="10"/>
      <c r="AC81" s="10"/>
      <c r="AE81" s="6"/>
      <c r="AF81" s="1"/>
      <c r="AI81" s="1"/>
      <c r="AJ81" s="1"/>
      <c r="AK81" s="1"/>
      <c r="AO81" s="1"/>
      <c r="AP81" s="1"/>
      <c r="AQ81" s="14"/>
      <c r="AR81" s="14"/>
      <c r="AT81" s="6"/>
      <c r="AW81" s="1"/>
      <c r="AX81" s="1"/>
      <c r="AY81" s="1"/>
      <c r="BB81" s="1"/>
      <c r="BD81" s="23"/>
      <c r="BE81" s="23"/>
      <c r="BF81" s="10"/>
      <c r="BG81" s="23"/>
      <c r="BH81" s="23"/>
      <c r="BI81" s="1"/>
      <c r="BJ81" t="s">
        <v>638</v>
      </c>
    </row>
    <row r="82" spans="1:62" ht="12.75">
      <c r="A82" s="16">
        <v>1480</v>
      </c>
      <c r="B82" s="1" t="s">
        <v>584</v>
      </c>
      <c r="C82" s="25">
        <v>194.3</v>
      </c>
      <c r="D82" t="s">
        <v>1188</v>
      </c>
      <c r="E82" s="25" t="s">
        <v>54</v>
      </c>
      <c r="F82" s="31">
        <v>1</v>
      </c>
      <c r="G82" s="31">
        <v>12.75</v>
      </c>
      <c r="H82" s="31">
        <f>G82/1.5</f>
        <v>8.5</v>
      </c>
      <c r="I82" t="s">
        <v>1182</v>
      </c>
      <c r="J82" s="1" t="s">
        <v>396</v>
      </c>
      <c r="K82" t="s">
        <v>1175</v>
      </c>
      <c r="L82" s="1" t="s">
        <v>1341</v>
      </c>
      <c r="M82" s="1" t="s">
        <v>407</v>
      </c>
      <c r="N82" t="s">
        <v>1090</v>
      </c>
      <c r="O82" s="4">
        <v>1</v>
      </c>
      <c r="P82" s="23"/>
      <c r="Q82" s="28">
        <v>12</v>
      </c>
      <c r="R82" s="28">
        <v>15</v>
      </c>
      <c r="S82" s="1">
        <v>0</v>
      </c>
      <c r="T82" s="6">
        <f>Q82+(R82/20)+(S82/240)</f>
        <v>12.75</v>
      </c>
      <c r="U82" s="6">
        <f>T82/O82</f>
        <v>12.75</v>
      </c>
      <c r="W82" s="1"/>
      <c r="X82" s="10"/>
      <c r="Y82" s="10"/>
      <c r="Z82" s="10"/>
      <c r="AA82" s="10"/>
      <c r="AB82" s="10"/>
      <c r="AC82" s="10"/>
      <c r="AE82" s="6"/>
      <c r="AF82" s="1"/>
      <c r="AH82" s="6">
        <f>U82+AG82</f>
        <v>12.75</v>
      </c>
      <c r="AI82" s="1"/>
      <c r="AJ82" s="1"/>
      <c r="AK82" s="1"/>
      <c r="AO82" s="1"/>
      <c r="AP82" s="1"/>
      <c r="AQ82" s="14"/>
      <c r="AR82" s="14"/>
      <c r="AT82" s="6"/>
      <c r="AW82" s="1"/>
      <c r="AX82" s="1"/>
      <c r="AY82" s="1"/>
      <c r="BB82" s="1"/>
      <c r="BD82" s="23"/>
      <c r="BE82" s="23"/>
      <c r="BF82" s="10"/>
      <c r="BG82" s="23"/>
      <c r="BH82" s="23"/>
      <c r="BI82" s="1"/>
      <c r="BJ82" t="s">
        <v>1175</v>
      </c>
    </row>
    <row r="83" spans="1:62" ht="12.75">
      <c r="A83" s="16">
        <v>1480</v>
      </c>
      <c r="B83" s="1" t="s">
        <v>584</v>
      </c>
      <c r="C83" s="25">
        <v>194.4</v>
      </c>
      <c r="D83" t="s">
        <v>1188</v>
      </c>
      <c r="E83" s="25" t="s">
        <v>54</v>
      </c>
      <c r="F83" s="31">
        <v>2</v>
      </c>
      <c r="G83" s="31">
        <v>3.925</v>
      </c>
      <c r="H83" s="31">
        <f>G83/1.5</f>
        <v>2.6166666666666667</v>
      </c>
      <c r="I83" t="s">
        <v>1019</v>
      </c>
      <c r="J83" s="1" t="s">
        <v>396</v>
      </c>
      <c r="K83" t="s">
        <v>1024</v>
      </c>
      <c r="L83" s="1" t="s">
        <v>809</v>
      </c>
      <c r="M83" s="1" t="s">
        <v>407</v>
      </c>
      <c r="N83" t="s">
        <v>498</v>
      </c>
      <c r="O83" s="4">
        <v>2</v>
      </c>
      <c r="P83" s="23"/>
      <c r="Q83" s="28">
        <v>7</v>
      </c>
      <c r="R83" s="28">
        <v>17</v>
      </c>
      <c r="S83" s="1">
        <v>0</v>
      </c>
      <c r="T83" s="6">
        <f>Q83+(R83/20)+(S83/240)</f>
        <v>7.85</v>
      </c>
      <c r="U83" s="6">
        <f>T83/O83</f>
        <v>3.925</v>
      </c>
      <c r="W83" s="1"/>
      <c r="X83" s="10"/>
      <c r="Y83" s="10"/>
      <c r="Z83" s="10"/>
      <c r="AA83" s="10"/>
      <c r="AB83" s="10"/>
      <c r="AC83" s="10"/>
      <c r="AE83" s="6"/>
      <c r="AF83" s="1"/>
      <c r="AH83" s="6">
        <f>U83+AG83</f>
        <v>3.925</v>
      </c>
      <c r="AI83" s="1"/>
      <c r="AJ83" s="1"/>
      <c r="AK83" s="1"/>
      <c r="AO83" s="1"/>
      <c r="AP83" s="1"/>
      <c r="AQ83" s="14"/>
      <c r="AR83" s="14"/>
      <c r="AT83" s="6"/>
      <c r="AW83" s="1"/>
      <c r="AX83" s="1"/>
      <c r="AY83" s="1"/>
      <c r="BB83" s="1"/>
      <c r="BD83" s="23"/>
      <c r="BE83" s="23"/>
      <c r="BF83" s="10"/>
      <c r="BG83" s="23"/>
      <c r="BH83" s="23"/>
      <c r="BI83" s="1"/>
      <c r="BJ83" t="s">
        <v>1024</v>
      </c>
    </row>
    <row r="84" spans="1:62" ht="12.75">
      <c r="A84" s="16">
        <v>1480</v>
      </c>
      <c r="B84" s="1" t="s">
        <v>584</v>
      </c>
      <c r="C84" s="25">
        <v>194.5</v>
      </c>
      <c r="D84" t="s">
        <v>1188</v>
      </c>
      <c r="E84" s="25" t="s">
        <v>54</v>
      </c>
      <c r="F84" s="31"/>
      <c r="G84" s="30"/>
      <c r="H84" s="31">
        <f>G84/1.5</f>
        <v>0</v>
      </c>
      <c r="I84" t="s">
        <v>600</v>
      </c>
      <c r="J84" s="1" t="s">
        <v>396</v>
      </c>
      <c r="K84" t="s">
        <v>726</v>
      </c>
      <c r="L84" s="1" t="s">
        <v>1341</v>
      </c>
      <c r="M84" s="1" t="s">
        <v>1314</v>
      </c>
      <c r="N84" t="s">
        <v>521</v>
      </c>
      <c r="O84" s="4"/>
      <c r="P84" s="23">
        <v>16</v>
      </c>
      <c r="Q84" s="28">
        <v>4</v>
      </c>
      <c r="R84" s="28">
        <v>0</v>
      </c>
      <c r="S84" s="1">
        <v>0</v>
      </c>
      <c r="T84" s="6">
        <f>Q84+(R84/20)+(S84/240)</f>
        <v>4</v>
      </c>
      <c r="V84" s="10">
        <f>(T84*20)/P84</f>
        <v>5</v>
      </c>
      <c r="W84" s="1"/>
      <c r="X84" s="10"/>
      <c r="Y84" s="10"/>
      <c r="Z84" s="10"/>
      <c r="AA84" s="10"/>
      <c r="AB84" s="10"/>
      <c r="AC84" s="10"/>
      <c r="AE84" s="6"/>
      <c r="AF84" s="1"/>
      <c r="AI84" s="1"/>
      <c r="AJ84" s="1"/>
      <c r="AK84" s="1"/>
      <c r="AO84" s="1"/>
      <c r="AP84" s="1"/>
      <c r="AQ84" s="14"/>
      <c r="AR84" s="14"/>
      <c r="AT84" s="6"/>
      <c r="AW84" s="1"/>
      <c r="AX84" s="1"/>
      <c r="AY84" s="1"/>
      <c r="BB84" s="1"/>
      <c r="BD84" s="23"/>
      <c r="BE84" s="23"/>
      <c r="BF84" s="10"/>
      <c r="BG84" s="23"/>
      <c r="BH84" s="23"/>
      <c r="BI84" s="1"/>
      <c r="BJ84" t="s">
        <v>726</v>
      </c>
    </row>
    <row r="85" spans="1:62" ht="12.75">
      <c r="A85" s="16">
        <v>1480</v>
      </c>
      <c r="B85" s="1" t="s">
        <v>584</v>
      </c>
      <c r="C85" s="25">
        <v>194.6</v>
      </c>
      <c r="D85" t="s">
        <v>1188</v>
      </c>
      <c r="E85" s="25" t="s">
        <v>54</v>
      </c>
      <c r="F85" s="31">
        <v>4</v>
      </c>
      <c r="G85" s="31">
        <v>3.8510416666666667</v>
      </c>
      <c r="H85" s="31">
        <f>G85/1.5</f>
        <v>2.567361111111111</v>
      </c>
      <c r="I85" t="s">
        <v>440</v>
      </c>
      <c r="J85" s="1" t="s">
        <v>396</v>
      </c>
      <c r="K85" t="s">
        <v>445</v>
      </c>
      <c r="L85" s="1" t="s">
        <v>1341</v>
      </c>
      <c r="M85" s="1" t="s">
        <v>397</v>
      </c>
      <c r="N85" t="s">
        <v>9</v>
      </c>
      <c r="O85" s="4">
        <v>4</v>
      </c>
      <c r="P85" s="23"/>
      <c r="Q85" s="28">
        <v>15</v>
      </c>
      <c r="R85" s="28">
        <v>8</v>
      </c>
      <c r="S85" s="1">
        <v>1</v>
      </c>
      <c r="T85" s="6">
        <f>Q85+(R85/20)+(S85/240)</f>
        <v>15.404166666666667</v>
      </c>
      <c r="U85" s="6">
        <f>T85/O85</f>
        <v>3.8510416666666667</v>
      </c>
      <c r="W85" s="1"/>
      <c r="X85" s="10"/>
      <c r="Y85" s="10"/>
      <c r="Z85" s="10"/>
      <c r="AA85" s="10"/>
      <c r="AB85" s="10"/>
      <c r="AC85" s="10"/>
      <c r="AE85" s="6"/>
      <c r="AF85" s="1"/>
      <c r="AH85" s="6">
        <f>U85+AG85</f>
        <v>3.8510416666666667</v>
      </c>
      <c r="AI85" s="1"/>
      <c r="AJ85" s="1"/>
      <c r="AK85" s="1"/>
      <c r="AO85" s="1"/>
      <c r="AP85" s="1"/>
      <c r="AQ85" s="14"/>
      <c r="AR85" s="14"/>
      <c r="AT85" s="6"/>
      <c r="AW85" s="1"/>
      <c r="AX85" s="1"/>
      <c r="AY85" s="1"/>
      <c r="BB85" s="1"/>
      <c r="BD85" s="23"/>
      <c r="BE85" s="23"/>
      <c r="BF85" s="10"/>
      <c r="BG85" s="23"/>
      <c r="BH85" s="23"/>
      <c r="BI85" s="1"/>
      <c r="BJ85" t="s">
        <v>445</v>
      </c>
    </row>
    <row r="86" spans="1:61" ht="12.75">
      <c r="A86" s="16"/>
      <c r="B86" s="1"/>
      <c r="C86" s="25"/>
      <c r="E86" s="25"/>
      <c r="F86" s="31"/>
      <c r="G86" s="30"/>
      <c r="H86" s="31"/>
      <c r="J86" s="1"/>
      <c r="L86" s="1"/>
      <c r="M86" s="1"/>
      <c r="O86" s="4"/>
      <c r="P86" s="23"/>
      <c r="Q86" s="28"/>
      <c r="R86" s="28"/>
      <c r="S86" s="1"/>
      <c r="W86" s="1"/>
      <c r="X86" s="10"/>
      <c r="Y86" s="10"/>
      <c r="Z86" s="10"/>
      <c r="AA86" s="10"/>
      <c r="AB86" s="10"/>
      <c r="AC86" s="10"/>
      <c r="AE86" s="6"/>
      <c r="AF86" s="1"/>
      <c r="AI86" s="1"/>
      <c r="AJ86" s="1"/>
      <c r="AK86" s="1"/>
      <c r="AO86" s="1"/>
      <c r="AP86" s="1"/>
      <c r="AQ86" s="14"/>
      <c r="AR86" s="14"/>
      <c r="AT86" s="6"/>
      <c r="AW86" s="1"/>
      <c r="AX86" s="1"/>
      <c r="AY86" s="1"/>
      <c r="BB86" s="1"/>
      <c r="BD86" s="23"/>
      <c r="BE86" s="23"/>
      <c r="BF86" s="10"/>
      <c r="BG86" s="23"/>
      <c r="BH86" s="23"/>
      <c r="BI86" s="1"/>
    </row>
    <row r="87" spans="1:62" ht="12.75">
      <c r="A87" s="16" t="s">
        <v>76</v>
      </c>
      <c r="B87" s="1" t="s">
        <v>390</v>
      </c>
      <c r="C87" s="25">
        <v>195.1</v>
      </c>
      <c r="D87" t="s">
        <v>476</v>
      </c>
      <c r="E87" s="25" t="s">
        <v>60</v>
      </c>
      <c r="F87" s="31">
        <v>4.25</v>
      </c>
      <c r="G87" s="31">
        <v>13.125490196078431</v>
      </c>
      <c r="H87" s="31">
        <f>G87/1.5</f>
        <v>8.75032679738562</v>
      </c>
      <c r="I87" t="s">
        <v>1121</v>
      </c>
      <c r="J87" s="1" t="s">
        <v>396</v>
      </c>
      <c r="K87" t="s">
        <v>975</v>
      </c>
      <c r="L87" s="1" t="s">
        <v>1341</v>
      </c>
      <c r="M87" s="1" t="s">
        <v>972</v>
      </c>
      <c r="N87" t="s">
        <v>1270</v>
      </c>
      <c r="O87" s="4">
        <v>4.25</v>
      </c>
      <c r="P87" s="23"/>
      <c r="Q87" s="28">
        <v>55</v>
      </c>
      <c r="R87" s="28">
        <v>15</v>
      </c>
      <c r="S87" s="1">
        <v>8</v>
      </c>
      <c r="T87" s="6">
        <f>Q87+(R87/20)+(S87/240)</f>
        <v>55.78333333333333</v>
      </c>
      <c r="U87" s="6">
        <f>T87/O87</f>
        <v>13.125490196078431</v>
      </c>
      <c r="W87" s="1"/>
      <c r="X87" s="10"/>
      <c r="Y87" s="10"/>
      <c r="Z87" s="10"/>
      <c r="AA87" s="10"/>
      <c r="AB87" s="10"/>
      <c r="AC87" s="10"/>
      <c r="AE87" s="6"/>
      <c r="AF87" s="1"/>
      <c r="AH87" s="6">
        <f>U87+AG87</f>
        <v>13.125490196078431</v>
      </c>
      <c r="AI87" s="1"/>
      <c r="AJ87" s="1"/>
      <c r="AK87" s="1"/>
      <c r="AO87" s="1"/>
      <c r="AP87" s="1"/>
      <c r="AQ87" s="14"/>
      <c r="AR87" s="14"/>
      <c r="AT87" s="6"/>
      <c r="AW87" s="1"/>
      <c r="AX87" s="1"/>
      <c r="AY87" s="1"/>
      <c r="BB87" s="1"/>
      <c r="BD87" s="23"/>
      <c r="BE87" s="23"/>
      <c r="BF87" s="10"/>
      <c r="BG87" s="23"/>
      <c r="BH87" s="23"/>
      <c r="BI87" s="1"/>
      <c r="BJ87" t="s">
        <v>975</v>
      </c>
    </row>
    <row r="88" spans="1:62" ht="12.75">
      <c r="A88" s="16" t="s">
        <v>76</v>
      </c>
      <c r="B88" s="1" t="s">
        <v>390</v>
      </c>
      <c r="C88" s="25">
        <v>195.2</v>
      </c>
      <c r="D88" t="s">
        <v>476</v>
      </c>
      <c r="E88" s="25" t="s">
        <v>60</v>
      </c>
      <c r="F88" s="31"/>
      <c r="G88" s="30"/>
      <c r="H88" s="31">
        <f>G88/1.5</f>
        <v>0</v>
      </c>
      <c r="I88" t="s">
        <v>678</v>
      </c>
      <c r="J88" s="1" t="s">
        <v>396</v>
      </c>
      <c r="K88" t="s">
        <v>675</v>
      </c>
      <c r="L88" s="1" t="s">
        <v>810</v>
      </c>
      <c r="M88" s="1" t="s">
        <v>956</v>
      </c>
      <c r="N88" t="s">
        <v>9</v>
      </c>
      <c r="O88" s="4"/>
      <c r="P88" s="23">
        <v>25</v>
      </c>
      <c r="Q88" s="28">
        <v>7</v>
      </c>
      <c r="R88" s="28">
        <v>10</v>
      </c>
      <c r="S88" s="1">
        <v>0</v>
      </c>
      <c r="T88" s="6">
        <f>Q88+(R88/20)+(S88/240)</f>
        <v>7.5</v>
      </c>
      <c r="V88" s="10">
        <f>(T88*20)/P88</f>
        <v>6</v>
      </c>
      <c r="W88" s="1"/>
      <c r="X88" s="10"/>
      <c r="Y88" s="10"/>
      <c r="Z88" s="10"/>
      <c r="AA88" s="10"/>
      <c r="AB88" s="10"/>
      <c r="AC88" s="10"/>
      <c r="AE88" s="6"/>
      <c r="AF88" s="1"/>
      <c r="AI88" s="1"/>
      <c r="AJ88" s="1"/>
      <c r="AK88" s="1"/>
      <c r="AO88" s="1"/>
      <c r="AP88" s="1"/>
      <c r="AQ88" s="14"/>
      <c r="AR88" s="14"/>
      <c r="AT88" s="6"/>
      <c r="AW88" s="1"/>
      <c r="AX88" s="1"/>
      <c r="AY88" s="1"/>
      <c r="BB88" s="1"/>
      <c r="BD88" s="23"/>
      <c r="BE88" s="23"/>
      <c r="BF88" s="10"/>
      <c r="BG88" s="23"/>
      <c r="BH88" s="23"/>
      <c r="BI88" s="1"/>
      <c r="BJ88" t="s">
        <v>675</v>
      </c>
    </row>
    <row r="89" spans="1:62" ht="12.75">
      <c r="A89" s="16" t="s">
        <v>76</v>
      </c>
      <c r="B89" s="1" t="s">
        <v>390</v>
      </c>
      <c r="C89" s="25">
        <v>195.3</v>
      </c>
      <c r="D89" t="s">
        <v>476</v>
      </c>
      <c r="E89" s="25" t="s">
        <v>60</v>
      </c>
      <c r="F89" s="31">
        <v>1</v>
      </c>
      <c r="G89" s="31">
        <v>13.15</v>
      </c>
      <c r="H89" s="31">
        <f>G89/1.5</f>
        <v>8.766666666666667</v>
      </c>
      <c r="I89" t="s">
        <v>1132</v>
      </c>
      <c r="J89" s="1" t="s">
        <v>396</v>
      </c>
      <c r="K89" t="s">
        <v>1080</v>
      </c>
      <c r="L89" s="1" t="s">
        <v>1341</v>
      </c>
      <c r="M89" s="1" t="s">
        <v>416</v>
      </c>
      <c r="N89" t="s">
        <v>9</v>
      </c>
      <c r="O89" s="4">
        <v>1</v>
      </c>
      <c r="P89" s="23"/>
      <c r="Q89" s="28">
        <v>13</v>
      </c>
      <c r="R89" s="28">
        <v>3</v>
      </c>
      <c r="S89" s="1">
        <v>0</v>
      </c>
      <c r="T89" s="6">
        <f>Q89+(R89/20)+(S89/240)</f>
        <v>13.15</v>
      </c>
      <c r="U89" s="6">
        <f>T89/O89</f>
        <v>13.15</v>
      </c>
      <c r="W89" s="1"/>
      <c r="X89" s="10"/>
      <c r="Y89" s="10"/>
      <c r="Z89" s="10"/>
      <c r="AA89" s="10"/>
      <c r="AB89" s="10"/>
      <c r="AC89" s="10"/>
      <c r="AE89" s="6"/>
      <c r="AF89" s="1"/>
      <c r="AH89" s="6">
        <f>U89+AG89</f>
        <v>13.15</v>
      </c>
      <c r="AI89" s="1"/>
      <c r="AJ89" s="1"/>
      <c r="AK89" s="1"/>
      <c r="AO89" s="1"/>
      <c r="AP89" s="1"/>
      <c r="AQ89" s="14"/>
      <c r="AR89" s="14"/>
      <c r="AT89" s="6"/>
      <c r="AW89" s="1"/>
      <c r="AX89" s="1"/>
      <c r="AY89" s="1"/>
      <c r="BB89" s="1"/>
      <c r="BD89" s="23"/>
      <c r="BE89" s="23"/>
      <c r="BF89" s="10"/>
      <c r="BG89" s="23"/>
      <c r="BH89" s="23"/>
      <c r="BI89" s="1"/>
      <c r="BJ89" t="s">
        <v>1080</v>
      </c>
    </row>
    <row r="90" spans="1:62" ht="12.75">
      <c r="A90" s="16" t="s">
        <v>76</v>
      </c>
      <c r="B90" s="1" t="s">
        <v>390</v>
      </c>
      <c r="C90" s="25">
        <v>195.4</v>
      </c>
      <c r="D90" t="s">
        <v>476</v>
      </c>
      <c r="E90" s="25" t="s">
        <v>60</v>
      </c>
      <c r="F90" s="31">
        <v>2</v>
      </c>
      <c r="G90" s="31">
        <v>9.3875</v>
      </c>
      <c r="H90" s="31">
        <f>G90/1.5</f>
        <v>6.258333333333333</v>
      </c>
      <c r="I90" t="s">
        <v>1383</v>
      </c>
      <c r="J90" s="1" t="s">
        <v>396</v>
      </c>
      <c r="K90" t="s">
        <v>428</v>
      </c>
      <c r="L90" s="1" t="s">
        <v>809</v>
      </c>
      <c r="M90" s="1" t="s">
        <v>416</v>
      </c>
      <c r="N90" t="s">
        <v>9</v>
      </c>
      <c r="O90" s="4">
        <v>2</v>
      </c>
      <c r="P90" s="23"/>
      <c r="Q90" s="28">
        <v>18</v>
      </c>
      <c r="R90" s="28">
        <v>15</v>
      </c>
      <c r="S90" s="1">
        <v>6</v>
      </c>
      <c r="T90" s="6">
        <f>Q90+(R90/20)+(S90/240)</f>
        <v>18.775</v>
      </c>
      <c r="U90" s="6">
        <f>T90/O90</f>
        <v>9.3875</v>
      </c>
      <c r="W90" s="1"/>
      <c r="X90" s="10"/>
      <c r="Y90" s="10"/>
      <c r="Z90" s="10"/>
      <c r="AA90" s="10"/>
      <c r="AB90" s="10"/>
      <c r="AC90" s="10"/>
      <c r="AE90" s="6"/>
      <c r="AF90" s="1"/>
      <c r="AH90" s="6">
        <f>U90+AG90</f>
        <v>9.3875</v>
      </c>
      <c r="AI90" s="1"/>
      <c r="AJ90" s="1"/>
      <c r="AK90" s="1"/>
      <c r="AO90" s="1"/>
      <c r="AP90" s="1"/>
      <c r="AQ90" s="14"/>
      <c r="AR90" s="14"/>
      <c r="AT90" s="6"/>
      <c r="AW90" s="1"/>
      <c r="AX90" s="1"/>
      <c r="AY90" s="1"/>
      <c r="BB90" s="1"/>
      <c r="BD90" s="23"/>
      <c r="BE90" s="23"/>
      <c r="BF90" s="10"/>
      <c r="BG90" s="23"/>
      <c r="BH90" s="23"/>
      <c r="BI90" s="1"/>
      <c r="BJ90" t="s">
        <v>428</v>
      </c>
    </row>
    <row r="91" spans="1:62" ht="12.75">
      <c r="A91" s="16" t="s">
        <v>76</v>
      </c>
      <c r="B91" s="1" t="s">
        <v>390</v>
      </c>
      <c r="C91" s="25">
        <v>195.5</v>
      </c>
      <c r="D91" t="s">
        <v>476</v>
      </c>
      <c r="E91" s="25" t="s">
        <v>60</v>
      </c>
      <c r="F91" s="31"/>
      <c r="G91" s="30"/>
      <c r="H91" s="31">
        <f>G91/1.5</f>
        <v>0</v>
      </c>
      <c r="I91" t="s">
        <v>730</v>
      </c>
      <c r="J91" s="1" t="s">
        <v>396</v>
      </c>
      <c r="K91" t="s">
        <v>726</v>
      </c>
      <c r="L91" s="1" t="s">
        <v>1341</v>
      </c>
      <c r="M91" s="1" t="s">
        <v>1314</v>
      </c>
      <c r="N91" t="s">
        <v>9</v>
      </c>
      <c r="O91" s="4"/>
      <c r="P91" s="23">
        <v>20</v>
      </c>
      <c r="Q91" s="28">
        <v>4</v>
      </c>
      <c r="R91" s="28">
        <v>10</v>
      </c>
      <c r="S91" s="1">
        <v>0</v>
      </c>
      <c r="T91" s="6">
        <f>Q91+(R91/20)+(S91/240)</f>
        <v>4.5</v>
      </c>
      <c r="V91" s="10">
        <f>(T91*20)/P91</f>
        <v>4.5</v>
      </c>
      <c r="W91" s="1"/>
      <c r="X91" s="10"/>
      <c r="Y91" s="10"/>
      <c r="Z91" s="10"/>
      <c r="AA91" s="10"/>
      <c r="AB91" s="10"/>
      <c r="AC91" s="10"/>
      <c r="AE91" s="6"/>
      <c r="AF91" s="1"/>
      <c r="AI91" s="1"/>
      <c r="AJ91" s="1"/>
      <c r="AK91" s="1"/>
      <c r="AO91" s="1"/>
      <c r="AP91" s="1"/>
      <c r="AQ91" s="14"/>
      <c r="AR91" s="14"/>
      <c r="AT91" s="6"/>
      <c r="AW91" s="1"/>
      <c r="AX91" s="1"/>
      <c r="AY91" s="1"/>
      <c r="BB91" s="1"/>
      <c r="BD91" s="23"/>
      <c r="BE91" s="23"/>
      <c r="BF91" s="10"/>
      <c r="BG91" s="23"/>
      <c r="BH91" s="23"/>
      <c r="BI91" s="1"/>
      <c r="BJ91" t="s">
        <v>726</v>
      </c>
    </row>
    <row r="92" spans="1:63" ht="12.75">
      <c r="A92" s="16" t="s">
        <v>76</v>
      </c>
      <c r="B92" s="1" t="s">
        <v>390</v>
      </c>
      <c r="C92" s="25">
        <v>195.6</v>
      </c>
      <c r="D92" t="s">
        <v>476</v>
      </c>
      <c r="E92" s="25" t="s">
        <v>60</v>
      </c>
      <c r="F92" s="31">
        <v>4</v>
      </c>
      <c r="G92" s="31">
        <v>5.1625</v>
      </c>
      <c r="H92" s="31">
        <f>G92/1.5</f>
        <v>3.4416666666666664</v>
      </c>
      <c r="I92" t="s">
        <v>1376</v>
      </c>
      <c r="J92" s="1" t="s">
        <v>396</v>
      </c>
      <c r="K92" t="s">
        <v>1022</v>
      </c>
      <c r="L92" s="1" t="s">
        <v>1341</v>
      </c>
      <c r="M92" s="1" t="s">
        <v>407</v>
      </c>
      <c r="N92" t="s">
        <v>9</v>
      </c>
      <c r="O92" s="4">
        <v>4</v>
      </c>
      <c r="P92" s="23"/>
      <c r="Q92" s="28">
        <v>20</v>
      </c>
      <c r="R92" s="28">
        <v>13</v>
      </c>
      <c r="S92" s="1">
        <v>0</v>
      </c>
      <c r="T92" s="6">
        <f>Q92+(R92/20)+(S92/240)</f>
        <v>20.65</v>
      </c>
      <c r="U92" s="6">
        <f>T92/O92</f>
        <v>5.1625</v>
      </c>
      <c r="W92" s="1"/>
      <c r="X92" s="10"/>
      <c r="Y92" s="10"/>
      <c r="Z92" s="10"/>
      <c r="AA92" s="10"/>
      <c r="AB92" s="10"/>
      <c r="AC92" s="10"/>
      <c r="AE92" s="6"/>
      <c r="AF92" s="1"/>
      <c r="AH92" s="6">
        <f>U92+AG92</f>
        <v>5.1625</v>
      </c>
      <c r="AI92" s="1"/>
      <c r="AJ92" s="1"/>
      <c r="AK92" s="1"/>
      <c r="AO92" s="1"/>
      <c r="AP92" s="1"/>
      <c r="AQ92" s="14"/>
      <c r="AR92" s="14"/>
      <c r="AT92" s="6"/>
      <c r="AW92" s="1"/>
      <c r="AX92" s="1"/>
      <c r="AY92" s="1"/>
      <c r="BB92" s="1"/>
      <c r="BD92" s="23"/>
      <c r="BE92" s="23"/>
      <c r="BF92" s="10"/>
      <c r="BG92" s="23"/>
      <c r="BH92" s="23"/>
      <c r="BI92" s="1"/>
      <c r="BJ92" t="s">
        <v>1022</v>
      </c>
      <c r="BK92" t="s">
        <v>1063</v>
      </c>
    </row>
    <row r="93" spans="1:61" ht="12.75">
      <c r="A93" s="16"/>
      <c r="B93" s="1"/>
      <c r="C93" s="25"/>
      <c r="E93" s="25"/>
      <c r="F93" s="31"/>
      <c r="G93" s="30"/>
      <c r="H93" s="31">
        <f>G93/1.5</f>
        <v>0</v>
      </c>
      <c r="J93" s="1"/>
      <c r="L93" s="1"/>
      <c r="M93" s="1"/>
      <c r="O93" s="4"/>
      <c r="P93" s="23"/>
      <c r="Q93" s="28"/>
      <c r="R93" s="28"/>
      <c r="S93" s="1"/>
      <c r="W93" s="1"/>
      <c r="X93" s="10"/>
      <c r="Y93" s="10"/>
      <c r="Z93" s="10"/>
      <c r="AA93" s="10"/>
      <c r="AB93" s="10"/>
      <c r="AC93" s="10"/>
      <c r="AE93" s="6"/>
      <c r="AF93" s="1"/>
      <c r="AI93" s="1"/>
      <c r="AJ93" s="1"/>
      <c r="AK93" s="1"/>
      <c r="AO93" s="1"/>
      <c r="AP93" s="1"/>
      <c r="AQ93" s="14"/>
      <c r="AR93" s="14"/>
      <c r="AT93" s="6"/>
      <c r="AW93" s="1"/>
      <c r="AX93" s="1"/>
      <c r="AY93" s="1"/>
      <c r="BB93" s="1"/>
      <c r="BD93" s="23"/>
      <c r="BE93" s="23"/>
      <c r="BF93" s="10"/>
      <c r="BG93" s="23"/>
      <c r="BH93" s="23"/>
      <c r="BI93" s="1"/>
    </row>
    <row r="94" spans="1:62" ht="12.75">
      <c r="A94" s="16" t="s">
        <v>76</v>
      </c>
      <c r="B94" s="1" t="s">
        <v>390</v>
      </c>
      <c r="C94" s="25" t="s">
        <v>181</v>
      </c>
      <c r="D94" t="s">
        <v>476</v>
      </c>
      <c r="E94" s="25" t="s">
        <v>60</v>
      </c>
      <c r="F94" s="31"/>
      <c r="G94" s="30"/>
      <c r="H94" s="31">
        <f>G94/1.5</f>
        <v>0</v>
      </c>
      <c r="I94" t="s">
        <v>694</v>
      </c>
      <c r="J94" s="1" t="s">
        <v>396</v>
      </c>
      <c r="K94" t="s">
        <v>695</v>
      </c>
      <c r="L94" s="1" t="s">
        <v>1341</v>
      </c>
      <c r="M94" s="1" t="s">
        <v>1064</v>
      </c>
      <c r="N94" t="s">
        <v>9</v>
      </c>
      <c r="O94" s="4"/>
      <c r="P94" s="23">
        <v>18</v>
      </c>
      <c r="Q94" s="28">
        <v>2</v>
      </c>
      <c r="R94" s="28">
        <v>2</v>
      </c>
      <c r="S94" s="1">
        <v>0</v>
      </c>
      <c r="T94" s="6">
        <f>Q94+(R94/20)+(S94/240)</f>
        <v>2.1</v>
      </c>
      <c r="V94" s="10">
        <f>(T94*20)/P94</f>
        <v>2.3333333333333335</v>
      </c>
      <c r="W94" s="1"/>
      <c r="X94" s="10"/>
      <c r="Y94" s="10"/>
      <c r="Z94" s="10"/>
      <c r="AA94" s="10"/>
      <c r="AB94" s="10"/>
      <c r="AC94" s="10"/>
      <c r="AE94" s="6"/>
      <c r="AF94" s="1"/>
      <c r="AI94" s="1"/>
      <c r="AJ94" s="1"/>
      <c r="AK94" s="1"/>
      <c r="AO94" s="1"/>
      <c r="AP94" s="1"/>
      <c r="AQ94" s="14"/>
      <c r="AR94" s="14"/>
      <c r="AT94" s="6"/>
      <c r="AW94" s="1"/>
      <c r="AX94" s="1"/>
      <c r="AY94" s="1"/>
      <c r="BB94" s="1"/>
      <c r="BD94" s="23"/>
      <c r="BE94" s="23"/>
      <c r="BF94" s="10"/>
      <c r="BG94" s="23"/>
      <c r="BH94" s="23"/>
      <c r="BI94" s="1"/>
      <c r="BJ94" t="s">
        <v>695</v>
      </c>
    </row>
    <row r="95" spans="1:61" ht="12.75">
      <c r="A95" s="16"/>
      <c r="B95" s="1"/>
      <c r="C95" s="25"/>
      <c r="E95" s="25"/>
      <c r="F95" s="31"/>
      <c r="G95" s="30"/>
      <c r="H95" s="31"/>
      <c r="J95" s="1"/>
      <c r="L95" s="1"/>
      <c r="M95" s="1"/>
      <c r="O95" s="4"/>
      <c r="P95" s="23"/>
      <c r="Q95" s="28"/>
      <c r="R95" s="28"/>
      <c r="S95" s="1"/>
      <c r="W95" s="1"/>
      <c r="X95" s="10"/>
      <c r="Y95" s="10"/>
      <c r="Z95" s="10"/>
      <c r="AA95" s="10"/>
      <c r="AB95" s="10"/>
      <c r="AC95" s="10"/>
      <c r="AE95" s="6"/>
      <c r="AF95" s="1"/>
      <c r="AI95" s="1"/>
      <c r="AJ95" s="1"/>
      <c r="AK95" s="1"/>
      <c r="AO95" s="1"/>
      <c r="AP95" s="1"/>
      <c r="AQ95" s="14"/>
      <c r="AR95" s="14"/>
      <c r="AT95" s="6"/>
      <c r="AW95" s="1"/>
      <c r="AX95" s="1"/>
      <c r="AY95" s="1"/>
      <c r="BB95" s="1"/>
      <c r="BD95" s="23"/>
      <c r="BE95" s="23"/>
      <c r="BF95" s="10"/>
      <c r="BG95" s="23"/>
      <c r="BH95" s="23"/>
      <c r="BI95" s="1"/>
    </row>
    <row r="96" spans="1:62" ht="12.75">
      <c r="A96" s="16" t="s">
        <v>77</v>
      </c>
      <c r="B96" s="1" t="s">
        <v>390</v>
      </c>
      <c r="C96" s="25">
        <v>196.1</v>
      </c>
      <c r="D96" t="s">
        <v>477</v>
      </c>
      <c r="E96" s="25" t="s">
        <v>67</v>
      </c>
      <c r="F96" s="31">
        <v>5</v>
      </c>
      <c r="G96" s="31">
        <v>13.6</v>
      </c>
      <c r="H96" s="31">
        <f>G96/1.5</f>
        <v>9.066666666666666</v>
      </c>
      <c r="I96" t="s">
        <v>1117</v>
      </c>
      <c r="J96" s="1" t="s">
        <v>396</v>
      </c>
      <c r="K96" t="s">
        <v>1176</v>
      </c>
      <c r="L96" s="1" t="s">
        <v>1341</v>
      </c>
      <c r="M96" s="1" t="s">
        <v>407</v>
      </c>
      <c r="N96" t="s">
        <v>1253</v>
      </c>
      <c r="O96" s="4">
        <v>5</v>
      </c>
      <c r="P96" s="23"/>
      <c r="Q96" s="28">
        <v>68</v>
      </c>
      <c r="R96" s="28">
        <v>0</v>
      </c>
      <c r="S96" s="1">
        <v>0</v>
      </c>
      <c r="T96" s="6">
        <f>Q96+(R96/20)+(S96/240)</f>
        <v>68</v>
      </c>
      <c r="U96" s="6">
        <f>T96/O96</f>
        <v>13.6</v>
      </c>
      <c r="W96" s="1"/>
      <c r="X96" s="10"/>
      <c r="Y96" s="10"/>
      <c r="Z96" s="10"/>
      <c r="AA96" s="10"/>
      <c r="AB96" s="10"/>
      <c r="AC96" s="10"/>
      <c r="AE96" s="6"/>
      <c r="AF96" s="1"/>
      <c r="AH96" s="6">
        <f>U96+AG96</f>
        <v>13.6</v>
      </c>
      <c r="AI96" s="1"/>
      <c r="AJ96" s="1"/>
      <c r="AK96" s="1"/>
      <c r="AO96" s="1"/>
      <c r="AP96" s="1"/>
      <c r="AQ96" s="14"/>
      <c r="AR96" s="14"/>
      <c r="AT96" s="6"/>
      <c r="AW96" s="1"/>
      <c r="AX96" s="1"/>
      <c r="AY96" s="1"/>
      <c r="BB96" s="1"/>
      <c r="BD96" s="23"/>
      <c r="BE96" s="23"/>
      <c r="BF96" s="10"/>
      <c r="BG96" s="23"/>
      <c r="BH96" s="23"/>
      <c r="BI96" s="1"/>
      <c r="BJ96" t="s">
        <v>1176</v>
      </c>
    </row>
    <row r="97" spans="1:62" ht="12.75">
      <c r="A97" s="16" t="s">
        <v>77</v>
      </c>
      <c r="B97" s="1" t="s">
        <v>390</v>
      </c>
      <c r="C97" s="25">
        <v>196.2</v>
      </c>
      <c r="D97" t="s">
        <v>477</v>
      </c>
      <c r="E97" s="25" t="s">
        <v>67</v>
      </c>
      <c r="F97" s="31">
        <v>1</v>
      </c>
      <c r="G97" s="30"/>
      <c r="H97" s="31">
        <f>G97/1.5</f>
        <v>0</v>
      </c>
      <c r="I97" t="s">
        <v>1113</v>
      </c>
      <c r="J97" s="1" t="s">
        <v>396</v>
      </c>
      <c r="K97" t="s">
        <v>1078</v>
      </c>
      <c r="L97" s="1" t="s">
        <v>1342</v>
      </c>
      <c r="M97" s="1" t="s">
        <v>1065</v>
      </c>
      <c r="N97" t="s">
        <v>9</v>
      </c>
      <c r="O97" s="4">
        <v>1</v>
      </c>
      <c r="P97" s="23">
        <v>10</v>
      </c>
      <c r="Q97" s="28">
        <v>16</v>
      </c>
      <c r="R97" s="28">
        <v>0</v>
      </c>
      <c r="S97" s="1">
        <v>0</v>
      </c>
      <c r="T97" s="6">
        <f>Q97+(R97/20)+(S97/240)</f>
        <v>16</v>
      </c>
      <c r="W97" s="1"/>
      <c r="X97" s="10"/>
      <c r="Y97" s="10"/>
      <c r="Z97" s="10"/>
      <c r="AA97" s="10"/>
      <c r="AB97" s="10"/>
      <c r="AC97" s="10"/>
      <c r="AE97" s="6"/>
      <c r="AF97" s="1"/>
      <c r="AI97" s="1"/>
      <c r="AJ97" s="1"/>
      <c r="AK97" s="1"/>
      <c r="AO97" s="1"/>
      <c r="AP97" s="1"/>
      <c r="AQ97" s="14"/>
      <c r="AR97" s="14"/>
      <c r="AT97" s="6"/>
      <c r="AW97" s="1"/>
      <c r="AX97" s="1"/>
      <c r="AY97" s="1"/>
      <c r="BB97" s="1"/>
      <c r="BD97" s="23"/>
      <c r="BE97" s="23"/>
      <c r="BF97" s="10"/>
      <c r="BG97" s="23"/>
      <c r="BH97" s="23"/>
      <c r="BI97" s="1"/>
      <c r="BJ97" t="s">
        <v>1078</v>
      </c>
    </row>
    <row r="98" spans="1:62" ht="12.75">
      <c r="A98" s="16" t="s">
        <v>77</v>
      </c>
      <c r="B98" s="1" t="s">
        <v>390</v>
      </c>
      <c r="C98" s="25">
        <v>196.3</v>
      </c>
      <c r="D98" t="s">
        <v>477</v>
      </c>
      <c r="E98" s="25" t="s">
        <v>67</v>
      </c>
      <c r="F98" s="31"/>
      <c r="G98" s="30"/>
      <c r="H98" s="31">
        <f>G98/1.5</f>
        <v>0</v>
      </c>
      <c r="I98" t="s">
        <v>650</v>
      </c>
      <c r="J98" s="1" t="s">
        <v>396</v>
      </c>
      <c r="K98" t="s">
        <v>638</v>
      </c>
      <c r="L98" s="1" t="s">
        <v>586</v>
      </c>
      <c r="M98" s="1" t="s">
        <v>9</v>
      </c>
      <c r="N98" t="s">
        <v>9</v>
      </c>
      <c r="O98" s="4"/>
      <c r="P98" s="23">
        <v>25</v>
      </c>
      <c r="Q98" s="28">
        <v>7</v>
      </c>
      <c r="R98" s="28">
        <v>10</v>
      </c>
      <c r="S98" s="1">
        <v>0</v>
      </c>
      <c r="T98" s="6">
        <f>Q98+(R98/20)+(S98/240)</f>
        <v>7.5</v>
      </c>
      <c r="V98" s="10">
        <f>(T98*20)/P98</f>
        <v>6</v>
      </c>
      <c r="W98" s="1"/>
      <c r="X98" s="10"/>
      <c r="Y98" s="10"/>
      <c r="Z98" s="10"/>
      <c r="AA98" s="10"/>
      <c r="AB98" s="10"/>
      <c r="AC98" s="10"/>
      <c r="AE98" s="6"/>
      <c r="AF98" s="1"/>
      <c r="AI98" s="1"/>
      <c r="AJ98" s="1"/>
      <c r="AK98" s="1"/>
      <c r="AO98" s="1"/>
      <c r="AP98" s="1"/>
      <c r="AQ98" s="14"/>
      <c r="AR98" s="14"/>
      <c r="AT98" s="6"/>
      <c r="AW98" s="1"/>
      <c r="AX98" s="1"/>
      <c r="AY98" s="1"/>
      <c r="BB98" s="1"/>
      <c r="BD98" s="23"/>
      <c r="BE98" s="23"/>
      <c r="BF98" s="10"/>
      <c r="BG98" s="23"/>
      <c r="BH98" s="23"/>
      <c r="BI98" s="1"/>
      <c r="BJ98" t="s">
        <v>638</v>
      </c>
    </row>
    <row r="99" spans="1:62" ht="12.75">
      <c r="A99" s="16" t="s">
        <v>77</v>
      </c>
      <c r="B99" s="1" t="s">
        <v>390</v>
      </c>
      <c r="C99" s="25">
        <v>196.4</v>
      </c>
      <c r="D99" t="s">
        <v>477</v>
      </c>
      <c r="E99" s="25" t="s">
        <v>67</v>
      </c>
      <c r="F99" s="31">
        <v>2</v>
      </c>
      <c r="G99" s="31">
        <v>8.5</v>
      </c>
      <c r="H99" s="31">
        <f>G99/1.5</f>
        <v>5.666666666666667</v>
      </c>
      <c r="I99" t="s">
        <v>1384</v>
      </c>
      <c r="J99" s="1" t="s">
        <v>396</v>
      </c>
      <c r="K99" t="s">
        <v>430</v>
      </c>
      <c r="L99" s="1" t="s">
        <v>809</v>
      </c>
      <c r="M99" s="1" t="s">
        <v>416</v>
      </c>
      <c r="N99" t="s">
        <v>9</v>
      </c>
      <c r="O99" s="4">
        <v>2</v>
      </c>
      <c r="P99" s="23"/>
      <c r="Q99" s="28">
        <v>17</v>
      </c>
      <c r="R99" s="28">
        <v>0</v>
      </c>
      <c r="S99" s="1">
        <v>0</v>
      </c>
      <c r="T99" s="6">
        <f>Q99+(R99/20)+(S99/240)</f>
        <v>17</v>
      </c>
      <c r="U99" s="6">
        <f>T99/O99</f>
        <v>8.5</v>
      </c>
      <c r="W99" s="1"/>
      <c r="X99" s="10"/>
      <c r="Y99" s="10"/>
      <c r="Z99" s="10"/>
      <c r="AA99" s="10"/>
      <c r="AB99" s="10"/>
      <c r="AC99" s="10"/>
      <c r="AE99" s="6"/>
      <c r="AF99" s="1"/>
      <c r="AH99" s="6">
        <f>U99+AG99</f>
        <v>8.5</v>
      </c>
      <c r="AI99" s="1"/>
      <c r="AJ99" s="1"/>
      <c r="AK99" s="1"/>
      <c r="AO99" s="1"/>
      <c r="AP99" s="1"/>
      <c r="AQ99" s="14"/>
      <c r="AR99" s="14"/>
      <c r="AT99" s="6"/>
      <c r="AW99" s="1"/>
      <c r="AX99" s="1"/>
      <c r="AY99" s="1"/>
      <c r="BB99" s="1"/>
      <c r="BD99" s="23"/>
      <c r="BE99" s="23"/>
      <c r="BF99" s="10"/>
      <c r="BG99" s="23"/>
      <c r="BH99" s="23"/>
      <c r="BI99" s="1"/>
      <c r="BJ99" t="s">
        <v>430</v>
      </c>
    </row>
    <row r="100" spans="1:62" ht="12.75">
      <c r="A100" s="16" t="s">
        <v>77</v>
      </c>
      <c r="B100" s="1" t="s">
        <v>390</v>
      </c>
      <c r="C100" s="25">
        <v>196.5</v>
      </c>
      <c r="D100" t="s">
        <v>477</v>
      </c>
      <c r="E100" s="25" t="s">
        <v>67</v>
      </c>
      <c r="F100" s="31"/>
      <c r="G100" s="30"/>
      <c r="H100" s="31">
        <f>G100/1.5</f>
        <v>0</v>
      </c>
      <c r="I100" t="s">
        <v>588</v>
      </c>
      <c r="J100" s="1" t="s">
        <v>396</v>
      </c>
      <c r="K100" t="s">
        <v>630</v>
      </c>
      <c r="L100" s="1" t="s">
        <v>1341</v>
      </c>
      <c r="M100" s="1" t="s">
        <v>397</v>
      </c>
      <c r="N100" t="s">
        <v>9</v>
      </c>
      <c r="O100" s="4"/>
      <c r="P100" s="23">
        <v>20</v>
      </c>
      <c r="Q100" s="28">
        <v>3</v>
      </c>
      <c r="R100" s="28">
        <v>5</v>
      </c>
      <c r="S100" s="1">
        <v>3</v>
      </c>
      <c r="T100" s="6">
        <f>Q100+(R100/20)+(S100/240)</f>
        <v>3.2625</v>
      </c>
      <c r="V100" s="10">
        <f>(T100*20)/P100</f>
        <v>3.2625</v>
      </c>
      <c r="W100" s="1"/>
      <c r="X100" s="10"/>
      <c r="Y100" s="10"/>
      <c r="Z100" s="10"/>
      <c r="AA100" s="10"/>
      <c r="AB100" s="10"/>
      <c r="AC100" s="10"/>
      <c r="AE100" s="6"/>
      <c r="AF100" s="1"/>
      <c r="AI100" s="1"/>
      <c r="AJ100" s="1"/>
      <c r="AK100" s="1"/>
      <c r="AO100" s="1"/>
      <c r="AP100" s="1"/>
      <c r="AQ100" s="14"/>
      <c r="AR100" s="14"/>
      <c r="AT100" s="6"/>
      <c r="AW100" s="1"/>
      <c r="AX100" s="1"/>
      <c r="AY100" s="1"/>
      <c r="BB100" s="1"/>
      <c r="BD100" s="23"/>
      <c r="BE100" s="23"/>
      <c r="BF100" s="10"/>
      <c r="BG100" s="23"/>
      <c r="BH100" s="23"/>
      <c r="BI100" s="1"/>
      <c r="BJ100" t="s">
        <v>630</v>
      </c>
    </row>
    <row r="101" spans="1:61" ht="12.75">
      <c r="A101" s="16"/>
      <c r="B101" s="1"/>
      <c r="C101" s="25"/>
      <c r="E101" s="25"/>
      <c r="F101" s="31"/>
      <c r="G101" s="30"/>
      <c r="H101" s="31"/>
      <c r="J101" s="1"/>
      <c r="L101" s="1"/>
      <c r="M101" s="1"/>
      <c r="O101" s="4"/>
      <c r="P101" s="23"/>
      <c r="Q101" s="28"/>
      <c r="R101" s="28"/>
      <c r="S101" s="1"/>
      <c r="W101" s="1"/>
      <c r="X101" s="10"/>
      <c r="Y101" s="10"/>
      <c r="Z101" s="10"/>
      <c r="AA101" s="10"/>
      <c r="AB101" s="10"/>
      <c r="AC101" s="10"/>
      <c r="AE101" s="6"/>
      <c r="AF101" s="1"/>
      <c r="AI101" s="1"/>
      <c r="AJ101" s="1"/>
      <c r="AK101" s="1"/>
      <c r="AO101" s="1"/>
      <c r="AP101" s="1"/>
      <c r="AQ101" s="14"/>
      <c r="AR101" s="14"/>
      <c r="AT101" s="6"/>
      <c r="AW101" s="1"/>
      <c r="AX101" s="1"/>
      <c r="AY101" s="1"/>
      <c r="BB101" s="1"/>
      <c r="BD101" s="23"/>
      <c r="BE101" s="23"/>
      <c r="BF101" s="10"/>
      <c r="BG101" s="23"/>
      <c r="BH101" s="23"/>
      <c r="BI101" s="1"/>
    </row>
    <row r="102" spans="1:62" ht="12.75">
      <c r="A102" s="16" t="s">
        <v>77</v>
      </c>
      <c r="B102" s="1" t="s">
        <v>390</v>
      </c>
      <c r="C102" s="25" t="s">
        <v>182</v>
      </c>
      <c r="D102" t="s">
        <v>477</v>
      </c>
      <c r="E102" s="25" t="s">
        <v>67</v>
      </c>
      <c r="F102" s="31"/>
      <c r="G102" s="30"/>
      <c r="H102" s="31">
        <f>G102/1.5</f>
        <v>0</v>
      </c>
      <c r="I102" t="s">
        <v>603</v>
      </c>
      <c r="J102" s="1" t="s">
        <v>396</v>
      </c>
      <c r="K102" t="s">
        <v>690</v>
      </c>
      <c r="L102" s="1" t="s">
        <v>1341</v>
      </c>
      <c r="M102" s="1" t="s">
        <v>1064</v>
      </c>
      <c r="N102" t="s">
        <v>9</v>
      </c>
      <c r="O102" s="4"/>
      <c r="P102" s="23">
        <v>18</v>
      </c>
      <c r="Q102" s="28">
        <v>2</v>
      </c>
      <c r="R102" s="28">
        <v>2</v>
      </c>
      <c r="S102" s="1">
        <v>0</v>
      </c>
      <c r="T102" s="6">
        <f>Q102+(R102/20)+(S102/240)</f>
        <v>2.1</v>
      </c>
      <c r="V102" s="10">
        <f>(T102*20)/P102</f>
        <v>2.3333333333333335</v>
      </c>
      <c r="W102" s="1"/>
      <c r="X102" s="10"/>
      <c r="Y102" s="10"/>
      <c r="Z102" s="10"/>
      <c r="AA102" s="10"/>
      <c r="AB102" s="10"/>
      <c r="AC102" s="10"/>
      <c r="AE102" s="6"/>
      <c r="AF102" s="1"/>
      <c r="AI102" s="1"/>
      <c r="AJ102" s="1"/>
      <c r="AK102" s="1"/>
      <c r="AO102" s="1"/>
      <c r="AP102" s="1"/>
      <c r="AQ102" s="14"/>
      <c r="AR102" s="14"/>
      <c r="AT102" s="6"/>
      <c r="AW102" s="1"/>
      <c r="AX102" s="1"/>
      <c r="AY102" s="1"/>
      <c r="BB102" s="1"/>
      <c r="BD102" s="23"/>
      <c r="BE102" s="23"/>
      <c r="BF102" s="10"/>
      <c r="BG102" s="23"/>
      <c r="BH102" s="23"/>
      <c r="BI102" s="1"/>
      <c r="BJ102" t="s">
        <v>690</v>
      </c>
    </row>
    <row r="103" spans="1:62" ht="12.75">
      <c r="A103" s="16" t="s">
        <v>77</v>
      </c>
      <c r="B103" s="1" t="s">
        <v>390</v>
      </c>
      <c r="C103" s="25" t="s">
        <v>183</v>
      </c>
      <c r="D103" t="s">
        <v>477</v>
      </c>
      <c r="E103" s="25" t="s">
        <v>67</v>
      </c>
      <c r="F103" s="31">
        <v>4</v>
      </c>
      <c r="G103" s="31">
        <v>5.036458333333334</v>
      </c>
      <c r="H103" s="31">
        <f>G103/1.5</f>
        <v>3.3576388888888893</v>
      </c>
      <c r="I103" t="s">
        <v>834</v>
      </c>
      <c r="J103" s="1" t="s">
        <v>396</v>
      </c>
      <c r="K103" t="s">
        <v>500</v>
      </c>
      <c r="L103" s="1" t="s">
        <v>1341</v>
      </c>
      <c r="M103" s="1" t="s">
        <v>9</v>
      </c>
      <c r="N103" t="s">
        <v>9</v>
      </c>
      <c r="O103" s="4">
        <v>4</v>
      </c>
      <c r="P103" s="23"/>
      <c r="Q103" s="28">
        <v>20</v>
      </c>
      <c r="R103" s="28">
        <v>2</v>
      </c>
      <c r="S103" s="1">
        <v>11</v>
      </c>
      <c r="T103" s="6">
        <f>Q103+(R103/20)+(S103/240)</f>
        <v>20.145833333333336</v>
      </c>
      <c r="U103" s="6">
        <f>T103/O103</f>
        <v>5.036458333333334</v>
      </c>
      <c r="W103" s="1"/>
      <c r="X103" s="10"/>
      <c r="Y103" s="10"/>
      <c r="Z103" s="10"/>
      <c r="AA103" s="10"/>
      <c r="AB103" s="10"/>
      <c r="AC103" s="10"/>
      <c r="AE103" s="6"/>
      <c r="AF103" s="1"/>
      <c r="AH103" s="6">
        <f>U103+AG103</f>
        <v>5.036458333333334</v>
      </c>
      <c r="AI103" s="1"/>
      <c r="AJ103" s="1"/>
      <c r="AK103" s="1"/>
      <c r="AO103" s="1"/>
      <c r="AP103" s="1"/>
      <c r="AQ103" s="14"/>
      <c r="AR103" s="14"/>
      <c r="AT103" s="6"/>
      <c r="AW103" s="1"/>
      <c r="AX103" s="1"/>
      <c r="AY103" s="1"/>
      <c r="BB103" s="1"/>
      <c r="BD103" s="23"/>
      <c r="BE103" s="23"/>
      <c r="BF103" s="10"/>
      <c r="BG103" s="23"/>
      <c r="BH103" s="23"/>
      <c r="BI103" s="1"/>
      <c r="BJ103" t="s">
        <v>500</v>
      </c>
    </row>
    <row r="104" spans="1:61" ht="12.75">
      <c r="A104" s="16"/>
      <c r="B104" s="1"/>
      <c r="C104" s="25"/>
      <c r="E104" s="25"/>
      <c r="F104" s="31"/>
      <c r="G104" s="30"/>
      <c r="H104" s="31"/>
      <c r="J104" s="1"/>
      <c r="L104" s="1"/>
      <c r="M104" s="1"/>
      <c r="O104" s="4"/>
      <c r="P104" s="23"/>
      <c r="Q104" s="28"/>
      <c r="R104" s="28"/>
      <c r="S104" s="1"/>
      <c r="W104" s="1"/>
      <c r="X104" s="10"/>
      <c r="Y104" s="10"/>
      <c r="Z104" s="10"/>
      <c r="AA104" s="10"/>
      <c r="AB104" s="10"/>
      <c r="AC104" s="10"/>
      <c r="AE104" s="6"/>
      <c r="AF104" s="1"/>
      <c r="AI104" s="1"/>
      <c r="AJ104" s="1"/>
      <c r="AK104" s="1"/>
      <c r="AO104" s="1"/>
      <c r="AP104" s="1"/>
      <c r="AQ104" s="14"/>
      <c r="AR104" s="14"/>
      <c r="AT104" s="6"/>
      <c r="AW104" s="1"/>
      <c r="AX104" s="1"/>
      <c r="AY104" s="1"/>
      <c r="BB104" s="1"/>
      <c r="BD104" s="23"/>
      <c r="BE104" s="23"/>
      <c r="BF104" s="10"/>
      <c r="BG104" s="23"/>
      <c r="BH104" s="23"/>
      <c r="BI104" s="1"/>
    </row>
    <row r="105" spans="1:63" ht="12.75">
      <c r="A105" s="16" t="s">
        <v>78</v>
      </c>
      <c r="B105" s="1" t="s">
        <v>390</v>
      </c>
      <c r="C105" s="25">
        <v>197.1</v>
      </c>
      <c r="D105" t="s">
        <v>478</v>
      </c>
      <c r="E105" s="25" t="s">
        <v>68</v>
      </c>
      <c r="F105" s="31"/>
      <c r="G105" s="31"/>
      <c r="H105" s="31">
        <f>G105/1.5</f>
        <v>0</v>
      </c>
      <c r="I105" t="s">
        <v>1403</v>
      </c>
      <c r="J105" s="1" t="s">
        <v>396</v>
      </c>
      <c r="K105" t="s">
        <v>426</v>
      </c>
      <c r="L105" s="1" t="s">
        <v>1341</v>
      </c>
      <c r="M105" s="1" t="s">
        <v>416</v>
      </c>
      <c r="N105" t="s">
        <v>1282</v>
      </c>
      <c r="O105" s="4"/>
      <c r="P105" s="23">
        <v>160.888888</v>
      </c>
      <c r="Q105" s="28">
        <v>72</v>
      </c>
      <c r="R105" s="28">
        <v>8</v>
      </c>
      <c r="S105" s="1">
        <v>0</v>
      </c>
      <c r="T105" s="6">
        <f>Q105+(R105/20)+(S105/240)</f>
        <v>72.4</v>
      </c>
      <c r="U105" s="6"/>
      <c r="V105" s="10">
        <f>(T105*20)/P105</f>
        <v>9.000000049723758</v>
      </c>
      <c r="W105" s="1"/>
      <c r="X105" s="10"/>
      <c r="Y105" s="10"/>
      <c r="Z105" s="10"/>
      <c r="AA105" s="10"/>
      <c r="AB105" s="10"/>
      <c r="AC105" s="10"/>
      <c r="AE105" s="6"/>
      <c r="AF105" s="1"/>
      <c r="AH105" s="6">
        <f>U105+AG105</f>
        <v>0</v>
      </c>
      <c r="AI105" s="1"/>
      <c r="AJ105" s="1"/>
      <c r="AK105" s="1"/>
      <c r="AO105" s="1"/>
      <c r="AP105" s="1"/>
      <c r="AQ105" s="14"/>
      <c r="AR105" s="14"/>
      <c r="AT105" s="6"/>
      <c r="AW105" s="1"/>
      <c r="AX105" s="1"/>
      <c r="AY105" s="1"/>
      <c r="BB105" s="1"/>
      <c r="BD105" s="23"/>
      <c r="BE105" s="23"/>
      <c r="BF105" s="10"/>
      <c r="BG105" s="23"/>
      <c r="BH105" s="23"/>
      <c r="BI105" s="1"/>
      <c r="BJ105" t="s">
        <v>426</v>
      </c>
      <c r="BK105" t="s">
        <v>1336</v>
      </c>
    </row>
    <row r="106" spans="1:62" ht="12.75">
      <c r="A106" s="16" t="s">
        <v>78</v>
      </c>
      <c r="B106" s="1" t="s">
        <v>390</v>
      </c>
      <c r="C106" s="25">
        <v>197.2</v>
      </c>
      <c r="D106" t="s">
        <v>478</v>
      </c>
      <c r="E106" s="25" t="s">
        <v>68</v>
      </c>
      <c r="F106" s="31"/>
      <c r="G106" s="30"/>
      <c r="H106" s="31">
        <f>G106/1.5</f>
        <v>0</v>
      </c>
      <c r="I106" t="s">
        <v>933</v>
      </c>
      <c r="J106" s="1" t="s">
        <v>396</v>
      </c>
      <c r="K106" t="s">
        <v>794</v>
      </c>
      <c r="L106" s="1" t="s">
        <v>586</v>
      </c>
      <c r="M106" s="1" t="s">
        <v>9</v>
      </c>
      <c r="N106" t="s">
        <v>9</v>
      </c>
      <c r="O106" s="4"/>
      <c r="P106" s="23"/>
      <c r="Q106" s="28"/>
      <c r="R106" s="28"/>
      <c r="S106" s="1"/>
      <c r="V106" s="10">
        <f>9+5/12</f>
        <v>9.416666666666666</v>
      </c>
      <c r="W106" s="1"/>
      <c r="X106" s="10"/>
      <c r="Y106" s="10"/>
      <c r="Z106" s="10"/>
      <c r="AA106" s="10"/>
      <c r="AB106" s="10"/>
      <c r="AC106" s="10"/>
      <c r="AE106" s="6"/>
      <c r="AF106" s="1"/>
      <c r="AI106" s="1"/>
      <c r="AJ106" s="1"/>
      <c r="AK106" s="1"/>
      <c r="AO106" s="1"/>
      <c r="AP106" s="1"/>
      <c r="AQ106" s="14"/>
      <c r="AR106" s="14"/>
      <c r="AT106" s="6"/>
      <c r="AW106" s="1"/>
      <c r="AX106" s="1"/>
      <c r="AY106" s="1"/>
      <c r="BB106" s="1"/>
      <c r="BD106" s="23"/>
      <c r="BE106" s="23"/>
      <c r="BF106" s="10"/>
      <c r="BG106" s="23"/>
      <c r="BH106" s="23"/>
      <c r="BI106" s="1"/>
      <c r="BJ106" t="s">
        <v>794</v>
      </c>
    </row>
    <row r="107" spans="1:62" ht="12.75">
      <c r="A107" s="16" t="s">
        <v>78</v>
      </c>
      <c r="B107" s="1" t="s">
        <v>390</v>
      </c>
      <c r="C107" s="25">
        <v>197.3</v>
      </c>
      <c r="D107" t="s">
        <v>478</v>
      </c>
      <c r="E107" s="25" t="s">
        <v>68</v>
      </c>
      <c r="F107" s="31"/>
      <c r="G107" s="30"/>
      <c r="H107" s="31">
        <f>G107/1.5</f>
        <v>0</v>
      </c>
      <c r="I107" t="s">
        <v>1020</v>
      </c>
      <c r="J107" s="1" t="s">
        <v>396</v>
      </c>
      <c r="K107" t="s">
        <v>1022</v>
      </c>
      <c r="L107" s="1" t="s">
        <v>1341</v>
      </c>
      <c r="M107" s="1" t="s">
        <v>407</v>
      </c>
      <c r="N107" t="s">
        <v>9</v>
      </c>
      <c r="O107" s="4"/>
      <c r="P107" s="23"/>
      <c r="Q107" s="28"/>
      <c r="R107" s="28"/>
      <c r="S107" s="1"/>
      <c r="V107" s="10">
        <f>6+9/12</f>
        <v>6.75</v>
      </c>
      <c r="W107" s="1"/>
      <c r="X107" s="10"/>
      <c r="Y107" s="10"/>
      <c r="Z107" s="10"/>
      <c r="AA107" s="10"/>
      <c r="AB107" s="10"/>
      <c r="AC107" s="10"/>
      <c r="AE107" s="6"/>
      <c r="AF107" s="1"/>
      <c r="AI107" s="1"/>
      <c r="AJ107" s="1"/>
      <c r="AK107" s="1"/>
      <c r="AO107" s="1"/>
      <c r="AP107" s="1"/>
      <c r="AQ107" s="14"/>
      <c r="AR107" s="14"/>
      <c r="AT107" s="6"/>
      <c r="AW107" s="1"/>
      <c r="AX107" s="1"/>
      <c r="AY107" s="1"/>
      <c r="BB107" s="1"/>
      <c r="BD107" s="23"/>
      <c r="BE107" s="23"/>
      <c r="BF107" s="10"/>
      <c r="BG107" s="23"/>
      <c r="BH107" s="23"/>
      <c r="BI107" s="1"/>
      <c r="BJ107" t="s">
        <v>1022</v>
      </c>
    </row>
    <row r="108" spans="1:62" ht="12.75">
      <c r="A108" s="16" t="s">
        <v>78</v>
      </c>
      <c r="B108" s="1" t="s">
        <v>390</v>
      </c>
      <c r="C108" s="25">
        <v>197.4</v>
      </c>
      <c r="D108" t="s">
        <v>478</v>
      </c>
      <c r="E108" s="25" t="s">
        <v>68</v>
      </c>
      <c r="F108" s="31"/>
      <c r="G108" s="30"/>
      <c r="H108" s="31">
        <f>G108/1.5</f>
        <v>0</v>
      </c>
      <c r="I108" t="s">
        <v>894</v>
      </c>
      <c r="J108" s="1" t="s">
        <v>396</v>
      </c>
      <c r="K108" t="s">
        <v>794</v>
      </c>
      <c r="L108" s="1" t="s">
        <v>586</v>
      </c>
      <c r="M108" s="1" t="s">
        <v>9</v>
      </c>
      <c r="N108" t="s">
        <v>9</v>
      </c>
      <c r="O108" s="4"/>
      <c r="P108" s="23"/>
      <c r="Q108" s="28"/>
      <c r="R108" s="28"/>
      <c r="S108" s="1"/>
      <c r="V108" s="10">
        <f>6+9/12</f>
        <v>6.75</v>
      </c>
      <c r="W108" s="1"/>
      <c r="X108" s="10"/>
      <c r="Y108" s="10"/>
      <c r="Z108" s="10"/>
      <c r="AA108" s="10"/>
      <c r="AB108" s="10"/>
      <c r="AC108" s="10"/>
      <c r="AE108" s="6"/>
      <c r="AF108" s="1"/>
      <c r="AI108" s="1"/>
      <c r="AJ108" s="1"/>
      <c r="AK108" s="1"/>
      <c r="AO108" s="1"/>
      <c r="AP108" s="1"/>
      <c r="AQ108" s="14"/>
      <c r="AR108" s="14"/>
      <c r="AT108" s="6"/>
      <c r="AW108" s="1"/>
      <c r="AX108" s="1"/>
      <c r="AY108" s="1"/>
      <c r="BB108" s="1"/>
      <c r="BD108" s="23"/>
      <c r="BE108" s="23"/>
      <c r="BF108" s="10"/>
      <c r="BG108" s="23"/>
      <c r="BH108" s="23"/>
      <c r="BI108" s="1"/>
      <c r="BJ108" t="s">
        <v>794</v>
      </c>
    </row>
    <row r="109" spans="1:62" ht="12.75">
      <c r="A109" s="16" t="s">
        <v>78</v>
      </c>
      <c r="B109" s="1" t="s">
        <v>390</v>
      </c>
      <c r="C109" s="25">
        <v>197.5</v>
      </c>
      <c r="D109" t="s">
        <v>478</v>
      </c>
      <c r="E109" s="25" t="s">
        <v>68</v>
      </c>
      <c r="F109" s="31"/>
      <c r="G109" s="30"/>
      <c r="H109" s="31">
        <f>G109/1.5</f>
        <v>0</v>
      </c>
      <c r="I109" t="s">
        <v>594</v>
      </c>
      <c r="J109" s="1" t="s">
        <v>396</v>
      </c>
      <c r="K109" t="s">
        <v>690</v>
      </c>
      <c r="L109" s="1" t="s">
        <v>1341</v>
      </c>
      <c r="M109" s="1" t="s">
        <v>1064</v>
      </c>
      <c r="N109" t="s">
        <v>9</v>
      </c>
      <c r="O109" s="4"/>
      <c r="P109" s="23"/>
      <c r="Q109" s="28">
        <v>2</v>
      </c>
      <c r="R109" s="28">
        <v>2</v>
      </c>
      <c r="S109" s="1">
        <v>0</v>
      </c>
      <c r="T109" s="6">
        <f>Q109+(R109/20)+(S109/240)</f>
        <v>2.1</v>
      </c>
      <c r="V109" s="10">
        <f>2+4/12</f>
        <v>2.3333333333333335</v>
      </c>
      <c r="W109" s="1"/>
      <c r="X109" s="10"/>
      <c r="Y109" s="10"/>
      <c r="Z109" s="10"/>
      <c r="AA109" s="10"/>
      <c r="AB109" s="10"/>
      <c r="AC109" s="10"/>
      <c r="AE109" s="6"/>
      <c r="AF109" s="1"/>
      <c r="AI109" s="1"/>
      <c r="AJ109" s="1"/>
      <c r="AK109" s="1"/>
      <c r="AO109" s="1"/>
      <c r="AP109" s="1"/>
      <c r="AQ109" s="14"/>
      <c r="AR109" s="14"/>
      <c r="AT109" s="6"/>
      <c r="AW109" s="1"/>
      <c r="AX109" s="1"/>
      <c r="AY109" s="1"/>
      <c r="BB109" s="1"/>
      <c r="BD109" s="23"/>
      <c r="BE109" s="23"/>
      <c r="BF109" s="10"/>
      <c r="BG109" s="23"/>
      <c r="BH109" s="23"/>
      <c r="BI109" s="1"/>
      <c r="BJ109" t="s">
        <v>690</v>
      </c>
    </row>
    <row r="110" spans="1:62" ht="12.75">
      <c r="A110" s="16" t="s">
        <v>78</v>
      </c>
      <c r="B110" s="1" t="s">
        <v>390</v>
      </c>
      <c r="C110" s="25">
        <v>197.6</v>
      </c>
      <c r="D110" t="s">
        <v>478</v>
      </c>
      <c r="E110" s="25" t="s">
        <v>68</v>
      </c>
      <c r="F110" s="31">
        <v>5</v>
      </c>
      <c r="G110" s="31">
        <v>4.989166666666667</v>
      </c>
      <c r="H110" s="31">
        <f>G110/1.5</f>
        <v>3.326111111111111</v>
      </c>
      <c r="I110" t="s">
        <v>437</v>
      </c>
      <c r="J110" s="1" t="s">
        <v>396</v>
      </c>
      <c r="K110" t="s">
        <v>445</v>
      </c>
      <c r="L110" s="1" t="s">
        <v>1341</v>
      </c>
      <c r="M110" s="1" t="s">
        <v>397</v>
      </c>
      <c r="N110" t="s">
        <v>9</v>
      </c>
      <c r="O110" s="4">
        <v>5</v>
      </c>
      <c r="P110" s="23"/>
      <c r="Q110" s="28">
        <v>24</v>
      </c>
      <c r="R110" s="28">
        <v>18</v>
      </c>
      <c r="S110" s="1">
        <v>11</v>
      </c>
      <c r="T110" s="6">
        <f>Q110+(R110/20)+(S110/240)</f>
        <v>24.945833333333333</v>
      </c>
      <c r="U110" s="6">
        <f>T110/O110</f>
        <v>4.989166666666667</v>
      </c>
      <c r="W110" s="1"/>
      <c r="X110" s="10"/>
      <c r="Y110" s="10"/>
      <c r="Z110" s="10"/>
      <c r="AA110" s="10"/>
      <c r="AB110" s="10"/>
      <c r="AC110" s="10"/>
      <c r="AE110" s="6"/>
      <c r="AF110" s="1"/>
      <c r="AH110" s="6">
        <f>U110+AG110</f>
        <v>4.989166666666667</v>
      </c>
      <c r="AI110" s="1"/>
      <c r="AJ110" s="1"/>
      <c r="AK110" s="1"/>
      <c r="AO110" s="1"/>
      <c r="AP110" s="1"/>
      <c r="AQ110" s="14"/>
      <c r="AR110" s="14"/>
      <c r="AT110" s="6"/>
      <c r="AW110" s="1"/>
      <c r="AX110" s="1"/>
      <c r="AY110" s="1"/>
      <c r="BB110" s="1"/>
      <c r="BD110" s="23"/>
      <c r="BE110" s="23"/>
      <c r="BF110" s="10"/>
      <c r="BG110" s="23"/>
      <c r="BH110" s="23"/>
      <c r="BI110" s="1"/>
      <c r="BJ110" t="s">
        <v>445</v>
      </c>
    </row>
    <row r="111" spans="1:61" ht="12.75">
      <c r="A111" s="16"/>
      <c r="B111" s="1"/>
      <c r="C111" s="25"/>
      <c r="E111" s="25"/>
      <c r="F111" s="31"/>
      <c r="G111" s="30"/>
      <c r="H111" s="31"/>
      <c r="J111" s="1"/>
      <c r="L111" s="1"/>
      <c r="M111" s="1"/>
      <c r="O111" s="4"/>
      <c r="P111" s="23"/>
      <c r="Q111" s="28"/>
      <c r="R111" s="28"/>
      <c r="S111" s="1"/>
      <c r="W111" s="1"/>
      <c r="X111" s="10"/>
      <c r="Y111" s="10"/>
      <c r="Z111" s="10"/>
      <c r="AA111" s="10"/>
      <c r="AB111" s="10"/>
      <c r="AC111" s="10"/>
      <c r="AE111" s="6"/>
      <c r="AF111" s="1"/>
      <c r="AI111" s="1"/>
      <c r="AJ111" s="1"/>
      <c r="AK111" s="1"/>
      <c r="AO111" s="1"/>
      <c r="AP111" s="1"/>
      <c r="AQ111" s="14"/>
      <c r="AR111" s="14"/>
      <c r="AT111" s="6"/>
      <c r="AW111" s="1"/>
      <c r="AX111" s="1"/>
      <c r="AY111" s="1"/>
      <c r="BB111" s="1"/>
      <c r="BD111" s="23"/>
      <c r="BE111" s="23"/>
      <c r="BF111" s="10"/>
      <c r="BG111" s="23"/>
      <c r="BH111" s="23"/>
      <c r="BI111" s="1"/>
    </row>
    <row r="112" spans="1:62" ht="12.75">
      <c r="A112" s="16">
        <v>1484</v>
      </c>
      <c r="B112" s="1" t="s">
        <v>584</v>
      </c>
      <c r="C112" s="25">
        <v>198.1</v>
      </c>
      <c r="D112" t="s">
        <v>1189</v>
      </c>
      <c r="E112" s="25" t="s">
        <v>65</v>
      </c>
      <c r="F112" s="31">
        <f>5+2/3</f>
        <v>5.666666666666667</v>
      </c>
      <c r="G112" s="31">
        <v>13.01470588235294</v>
      </c>
      <c r="H112" s="31">
        <f>G112/1.5</f>
        <v>8.676470588235293</v>
      </c>
      <c r="I112" t="s">
        <v>1180</v>
      </c>
      <c r="J112" s="1" t="s">
        <v>396</v>
      </c>
      <c r="K112" t="s">
        <v>1168</v>
      </c>
      <c r="L112" s="1" t="s">
        <v>1341</v>
      </c>
      <c r="M112" s="1" t="s">
        <v>1070</v>
      </c>
      <c r="N112" t="s">
        <v>1246</v>
      </c>
      <c r="O112" s="4">
        <f>5+2/3</f>
        <v>5.666666666666667</v>
      </c>
      <c r="P112" s="23"/>
      <c r="Q112" s="28">
        <v>73</v>
      </c>
      <c r="R112" s="28">
        <v>15</v>
      </c>
      <c r="S112" s="1">
        <v>0</v>
      </c>
      <c r="T112" s="6">
        <f>Q112+(R112/20)+(S112/240)</f>
        <v>73.75</v>
      </c>
      <c r="U112" s="6">
        <f>T112/O112</f>
        <v>13.01470588235294</v>
      </c>
      <c r="W112" s="1"/>
      <c r="X112" s="10"/>
      <c r="Y112" s="10"/>
      <c r="Z112" s="10"/>
      <c r="AA112" s="10"/>
      <c r="AB112" s="10"/>
      <c r="AC112" s="10"/>
      <c r="AE112" s="6"/>
      <c r="AF112" s="1"/>
      <c r="AH112" s="6">
        <f>U112+AG112</f>
        <v>13.01470588235294</v>
      </c>
      <c r="AI112" s="1"/>
      <c r="AJ112" s="1"/>
      <c r="AK112" s="1"/>
      <c r="AO112" s="1"/>
      <c r="AP112" s="1"/>
      <c r="AQ112" s="14"/>
      <c r="AR112" s="14"/>
      <c r="AT112" s="6"/>
      <c r="AW112" s="1"/>
      <c r="AX112" s="1"/>
      <c r="AY112" s="1"/>
      <c r="BB112" s="1"/>
      <c r="BD112" s="23"/>
      <c r="BE112" s="23"/>
      <c r="BF112" s="10"/>
      <c r="BG112" s="23"/>
      <c r="BH112" s="23"/>
      <c r="BI112" s="1"/>
      <c r="BJ112" t="s">
        <v>1168</v>
      </c>
    </row>
    <row r="113" spans="1:62" ht="12.75">
      <c r="A113" s="16">
        <v>1484</v>
      </c>
      <c r="B113" s="1" t="s">
        <v>584</v>
      </c>
      <c r="C113" s="25">
        <v>198.2</v>
      </c>
      <c r="D113" t="s">
        <v>1189</v>
      </c>
      <c r="E113" s="25" t="s">
        <v>65</v>
      </c>
      <c r="F113" s="31">
        <v>6</v>
      </c>
      <c r="G113" s="31">
        <v>5.072916666666667</v>
      </c>
      <c r="H113" s="31">
        <f>G113/1.5</f>
        <v>3.3819444444444446</v>
      </c>
      <c r="I113" t="s">
        <v>1181</v>
      </c>
      <c r="J113" s="1" t="s">
        <v>396</v>
      </c>
      <c r="K113" t="s">
        <v>1157</v>
      </c>
      <c r="L113" s="1" t="s">
        <v>1341</v>
      </c>
      <c r="M113" s="1" t="s">
        <v>1070</v>
      </c>
      <c r="N113" t="s">
        <v>375</v>
      </c>
      <c r="O113" s="4">
        <v>6</v>
      </c>
      <c r="P113" s="23"/>
      <c r="Q113" s="28">
        <v>30</v>
      </c>
      <c r="R113" s="28">
        <v>8</v>
      </c>
      <c r="S113" s="1">
        <v>9</v>
      </c>
      <c r="T113" s="6">
        <f>Q113+(R113/20)+(S113/240)</f>
        <v>30.4375</v>
      </c>
      <c r="U113" s="6">
        <f>T113/O113</f>
        <v>5.072916666666667</v>
      </c>
      <c r="W113" s="1"/>
      <c r="X113" s="10"/>
      <c r="Y113" s="10"/>
      <c r="Z113" s="10"/>
      <c r="AA113" s="10"/>
      <c r="AB113" s="10"/>
      <c r="AC113" s="10"/>
      <c r="AE113" s="6"/>
      <c r="AF113" s="1"/>
      <c r="AH113" s="6">
        <f>U113+AG113</f>
        <v>5.072916666666667</v>
      </c>
      <c r="AI113" s="1"/>
      <c r="AJ113" s="1"/>
      <c r="AK113" s="1"/>
      <c r="AO113" s="1"/>
      <c r="AP113" s="1"/>
      <c r="AQ113" s="14"/>
      <c r="AR113" s="14"/>
      <c r="AT113" s="6"/>
      <c r="AW113" s="1"/>
      <c r="AX113" s="1"/>
      <c r="AY113" s="1"/>
      <c r="BB113" s="1"/>
      <c r="BD113" s="23"/>
      <c r="BE113" s="23"/>
      <c r="BF113" s="10"/>
      <c r="BG113" s="23"/>
      <c r="BH113" s="23"/>
      <c r="BI113" s="1"/>
      <c r="BJ113" t="s">
        <v>1157</v>
      </c>
    </row>
    <row r="114" spans="1:62" ht="12.75">
      <c r="A114" s="16">
        <v>1484</v>
      </c>
      <c r="B114" s="1" t="s">
        <v>584</v>
      </c>
      <c r="C114" s="25">
        <v>198.3</v>
      </c>
      <c r="D114" t="s">
        <v>1189</v>
      </c>
      <c r="E114" s="25" t="s">
        <v>65</v>
      </c>
      <c r="F114" s="31"/>
      <c r="G114" s="30"/>
      <c r="H114" s="31">
        <f>G114/1.5</f>
        <v>0</v>
      </c>
      <c r="I114" t="s">
        <v>697</v>
      </c>
      <c r="J114" s="1" t="s">
        <v>396</v>
      </c>
      <c r="K114" t="s">
        <v>697</v>
      </c>
      <c r="L114" s="1" t="s">
        <v>1341</v>
      </c>
      <c r="M114" s="1" t="s">
        <v>1064</v>
      </c>
      <c r="N114" t="s">
        <v>9</v>
      </c>
      <c r="O114" s="4"/>
      <c r="P114" s="23">
        <v>43</v>
      </c>
      <c r="Q114" s="28">
        <v>2</v>
      </c>
      <c r="R114" s="28">
        <v>2</v>
      </c>
      <c r="S114" s="1">
        <v>0</v>
      </c>
      <c r="T114" s="6">
        <f>Q114+(R114/20)+(S114/240)</f>
        <v>2.1</v>
      </c>
      <c r="V114" s="10">
        <f>(T114*20)/P114</f>
        <v>0.9767441860465116</v>
      </c>
      <c r="W114" s="1"/>
      <c r="X114" s="10"/>
      <c r="Y114" s="10"/>
      <c r="Z114" s="10"/>
      <c r="AA114" s="10"/>
      <c r="AB114" s="10"/>
      <c r="AC114" s="10"/>
      <c r="AE114" s="6"/>
      <c r="AF114" s="1"/>
      <c r="AI114" s="1"/>
      <c r="AJ114" s="1"/>
      <c r="AK114" s="1"/>
      <c r="AO114" s="1"/>
      <c r="AP114" s="1"/>
      <c r="AQ114" s="14"/>
      <c r="AR114" s="14"/>
      <c r="AT114" s="6"/>
      <c r="AW114" s="1"/>
      <c r="AX114" s="1"/>
      <c r="AY114" s="1"/>
      <c r="BB114" s="1"/>
      <c r="BD114" s="23"/>
      <c r="BE114" s="23"/>
      <c r="BF114" s="10"/>
      <c r="BG114" s="23"/>
      <c r="BH114" s="23"/>
      <c r="BI114" s="1"/>
      <c r="BJ114" t="s">
        <v>697</v>
      </c>
    </row>
    <row r="115" spans="1:61" ht="12.75">
      <c r="A115" s="16"/>
      <c r="B115" s="1"/>
      <c r="C115" s="25"/>
      <c r="E115" s="25"/>
      <c r="F115" s="31"/>
      <c r="G115" s="31"/>
      <c r="H115" s="31"/>
      <c r="J115" s="1"/>
      <c r="L115" s="1"/>
      <c r="M115" s="1"/>
      <c r="O115" s="4"/>
      <c r="P115" s="23"/>
      <c r="Q115" s="28"/>
      <c r="R115" s="28"/>
      <c r="S115" s="1"/>
      <c r="T115" s="6"/>
      <c r="U115" s="6"/>
      <c r="V115" s="10"/>
      <c r="W115" s="1"/>
      <c r="X115" s="10"/>
      <c r="Y115" s="10"/>
      <c r="Z115" s="10"/>
      <c r="AA115" s="10"/>
      <c r="AB115" s="10"/>
      <c r="AC115" s="10"/>
      <c r="AE115" s="6"/>
      <c r="AF115" s="1"/>
      <c r="AI115" s="1"/>
      <c r="AJ115" s="1"/>
      <c r="AK115" s="1"/>
      <c r="AO115" s="1"/>
      <c r="AP115" s="1"/>
      <c r="AQ115" s="14"/>
      <c r="AR115" s="14"/>
      <c r="AT115" s="6"/>
      <c r="AW115" s="1"/>
      <c r="AX115" s="1"/>
      <c r="AY115" s="1"/>
      <c r="BB115" s="1"/>
      <c r="BD115" s="23"/>
      <c r="BE115" s="23"/>
      <c r="BF115" s="10"/>
      <c r="BG115" s="23"/>
      <c r="BH115" s="23"/>
      <c r="BI115" s="1"/>
    </row>
    <row r="116" spans="1:62" ht="12.75">
      <c r="A116" s="16" t="s">
        <v>79</v>
      </c>
      <c r="B116" s="1" t="s">
        <v>390</v>
      </c>
      <c r="C116" s="25">
        <v>199.1</v>
      </c>
      <c r="D116" t="s">
        <v>479</v>
      </c>
      <c r="E116" s="25" t="s">
        <v>64</v>
      </c>
      <c r="F116" s="31"/>
      <c r="G116" s="30"/>
      <c r="H116" s="31">
        <f>G116/1.5</f>
        <v>0</v>
      </c>
      <c r="I116" t="s">
        <v>681</v>
      </c>
      <c r="J116" s="1" t="s">
        <v>396</v>
      </c>
      <c r="K116" t="s">
        <v>683</v>
      </c>
      <c r="L116" s="1" t="s">
        <v>1341</v>
      </c>
      <c r="M116" s="1" t="s">
        <v>972</v>
      </c>
      <c r="N116" t="s">
        <v>1246</v>
      </c>
      <c r="O116" s="4"/>
      <c r="P116" s="23" t="s">
        <v>9</v>
      </c>
      <c r="Q116" s="28">
        <v>76</v>
      </c>
      <c r="R116" s="28">
        <v>10</v>
      </c>
      <c r="S116" s="1">
        <v>0</v>
      </c>
      <c r="T116" s="6">
        <f>Q116+(R116/20)+(S116/240)</f>
        <v>76.5</v>
      </c>
      <c r="V116" s="10">
        <v>9</v>
      </c>
      <c r="W116" s="1"/>
      <c r="X116" s="10"/>
      <c r="Y116" s="10"/>
      <c r="Z116" s="10"/>
      <c r="AA116" s="10"/>
      <c r="AB116" s="10"/>
      <c r="AC116" s="10"/>
      <c r="AE116" s="6"/>
      <c r="AF116" s="1"/>
      <c r="AI116" s="1"/>
      <c r="AJ116" s="1"/>
      <c r="AK116" s="1"/>
      <c r="AO116" s="1"/>
      <c r="AP116" s="1"/>
      <c r="AQ116" s="14"/>
      <c r="AR116" s="14"/>
      <c r="AT116" s="6"/>
      <c r="AW116" s="1"/>
      <c r="AX116" s="1"/>
      <c r="AY116" s="1"/>
      <c r="BB116" s="1"/>
      <c r="BD116" s="23"/>
      <c r="BE116" s="23"/>
      <c r="BF116" s="10"/>
      <c r="BG116" s="23"/>
      <c r="BH116" s="23"/>
      <c r="BI116" s="1"/>
      <c r="BJ116" t="s">
        <v>683</v>
      </c>
    </row>
    <row r="117" spans="1:62" ht="12.75">
      <c r="A117" s="16" t="s">
        <v>79</v>
      </c>
      <c r="B117" s="1" t="s">
        <v>390</v>
      </c>
      <c r="C117" s="25">
        <v>199.2</v>
      </c>
      <c r="D117" t="s">
        <v>479</v>
      </c>
      <c r="E117" s="25" t="s">
        <v>64</v>
      </c>
      <c r="F117" s="31"/>
      <c r="G117" s="30"/>
      <c r="H117" s="31">
        <f>G117/1.5</f>
        <v>0</v>
      </c>
      <c r="I117" t="s">
        <v>1402</v>
      </c>
      <c r="J117" s="1" t="s">
        <v>396</v>
      </c>
      <c r="K117" t="s">
        <v>426</v>
      </c>
      <c r="L117" s="1" t="s">
        <v>1341</v>
      </c>
      <c r="M117" s="1" t="s">
        <v>416</v>
      </c>
      <c r="N117" t="s">
        <v>9</v>
      </c>
      <c r="O117" s="4"/>
      <c r="P117" s="23" t="s">
        <v>9</v>
      </c>
      <c r="Q117" s="28"/>
      <c r="R117" s="28"/>
      <c r="S117" s="1"/>
      <c r="V117" s="10">
        <v>9</v>
      </c>
      <c r="W117" s="1"/>
      <c r="X117" s="10"/>
      <c r="Y117" s="10"/>
      <c r="Z117" s="10"/>
      <c r="AA117" s="10"/>
      <c r="AB117" s="10"/>
      <c r="AC117" s="10"/>
      <c r="AE117" s="6"/>
      <c r="AF117" s="1"/>
      <c r="AI117" s="1"/>
      <c r="AJ117" s="1"/>
      <c r="AK117" s="1"/>
      <c r="AO117" s="1"/>
      <c r="AP117" s="1"/>
      <c r="AQ117" s="14"/>
      <c r="AR117" s="14"/>
      <c r="AT117" s="6"/>
      <c r="AW117" s="1"/>
      <c r="AX117" s="1"/>
      <c r="AY117" s="1"/>
      <c r="BB117" s="1"/>
      <c r="BD117" s="23"/>
      <c r="BE117" s="23"/>
      <c r="BF117" s="10"/>
      <c r="BG117" s="23"/>
      <c r="BH117" s="23"/>
      <c r="BI117" s="1"/>
      <c r="BJ117" t="s">
        <v>426</v>
      </c>
    </row>
    <row r="118" spans="1:62" ht="12.75">
      <c r="A118" s="16" t="s">
        <v>79</v>
      </c>
      <c r="B118" s="1" t="s">
        <v>390</v>
      </c>
      <c r="C118" s="25">
        <v>199.3</v>
      </c>
      <c r="D118" t="s">
        <v>479</v>
      </c>
      <c r="E118" s="25" t="s">
        <v>64</v>
      </c>
      <c r="F118" s="31"/>
      <c r="G118" s="30"/>
      <c r="H118" s="31">
        <f>G118/1.5</f>
        <v>0</v>
      </c>
      <c r="I118" t="s">
        <v>560</v>
      </c>
      <c r="J118" s="1" t="s">
        <v>396</v>
      </c>
      <c r="K118" t="s">
        <v>565</v>
      </c>
      <c r="L118" s="1" t="s">
        <v>1341</v>
      </c>
      <c r="M118" s="1" t="s">
        <v>9</v>
      </c>
      <c r="N118" t="s">
        <v>9</v>
      </c>
      <c r="O118" s="4"/>
      <c r="P118" s="23" t="s">
        <v>9</v>
      </c>
      <c r="Q118" s="28"/>
      <c r="R118" s="28"/>
      <c r="S118" s="1"/>
      <c r="V118" s="10">
        <v>7</v>
      </c>
      <c r="W118" s="1"/>
      <c r="X118" s="10"/>
      <c r="Y118" s="10"/>
      <c r="Z118" s="10"/>
      <c r="AA118" s="10"/>
      <c r="AB118" s="10"/>
      <c r="AC118" s="10"/>
      <c r="AE118" s="6"/>
      <c r="AF118" s="1"/>
      <c r="AI118" s="1"/>
      <c r="AJ118" s="1"/>
      <c r="AK118" s="1"/>
      <c r="AO118" s="1"/>
      <c r="AP118" s="1"/>
      <c r="AQ118" s="14"/>
      <c r="AR118" s="14"/>
      <c r="AT118" s="6"/>
      <c r="AW118" s="1"/>
      <c r="AX118" s="1"/>
      <c r="AY118" s="1"/>
      <c r="BB118" s="1"/>
      <c r="BD118" s="23"/>
      <c r="BE118" s="23"/>
      <c r="BF118" s="10"/>
      <c r="BG118" s="23"/>
      <c r="BH118" s="23"/>
      <c r="BI118" s="1"/>
      <c r="BJ118" t="s">
        <v>565</v>
      </c>
    </row>
    <row r="119" spans="1:63" ht="12.75">
      <c r="A119" s="16" t="s">
        <v>79</v>
      </c>
      <c r="B119" s="1" t="s">
        <v>390</v>
      </c>
      <c r="C119" s="25">
        <v>199.4</v>
      </c>
      <c r="D119" t="s">
        <v>479</v>
      </c>
      <c r="E119" s="25" t="s">
        <v>64</v>
      </c>
      <c r="F119" s="31">
        <v>6</v>
      </c>
      <c r="G119" s="31">
        <v>6.225</v>
      </c>
      <c r="H119" s="31">
        <f>G119/1.5</f>
        <v>4.1499999999999995</v>
      </c>
      <c r="I119" t="s">
        <v>876</v>
      </c>
      <c r="J119" s="1" t="s">
        <v>396</v>
      </c>
      <c r="K119" t="s">
        <v>863</v>
      </c>
      <c r="L119" s="1" t="s">
        <v>1341</v>
      </c>
      <c r="M119" s="1" t="s">
        <v>811</v>
      </c>
      <c r="N119" t="s">
        <v>9</v>
      </c>
      <c r="O119" s="4">
        <v>6</v>
      </c>
      <c r="P119" s="23"/>
      <c r="Q119" s="28">
        <v>37</v>
      </c>
      <c r="R119" s="28">
        <v>7</v>
      </c>
      <c r="S119" s="1">
        <v>0</v>
      </c>
      <c r="T119" s="6">
        <f>Q119+(R119/20)+(S119/240)</f>
        <v>37.35</v>
      </c>
      <c r="U119" s="6">
        <f>T119/O119</f>
        <v>6.2250000000000005</v>
      </c>
      <c r="W119" s="1"/>
      <c r="X119" s="10"/>
      <c r="Y119" s="10"/>
      <c r="Z119" s="10"/>
      <c r="AA119" s="10"/>
      <c r="AB119" s="10"/>
      <c r="AC119" s="10"/>
      <c r="AE119" s="6"/>
      <c r="AF119" s="1"/>
      <c r="AH119" s="6">
        <f>U119+AG119</f>
        <v>6.2250000000000005</v>
      </c>
      <c r="AI119" s="1"/>
      <c r="AJ119" s="1"/>
      <c r="AK119" s="1"/>
      <c r="AO119" s="1"/>
      <c r="AP119" s="1"/>
      <c r="AQ119" s="14"/>
      <c r="AR119" s="14"/>
      <c r="AT119" s="6"/>
      <c r="AW119" s="1"/>
      <c r="AX119" s="1"/>
      <c r="AY119" s="1"/>
      <c r="BB119" s="1"/>
      <c r="BD119" s="23"/>
      <c r="BE119" s="23"/>
      <c r="BF119" s="10"/>
      <c r="BG119" s="23"/>
      <c r="BH119" s="23"/>
      <c r="BI119" s="1"/>
      <c r="BJ119" t="s">
        <v>863</v>
      </c>
      <c r="BK119" t="s">
        <v>1059</v>
      </c>
    </row>
    <row r="120" spans="1:62" ht="12.75">
      <c r="A120" s="16" t="s">
        <v>79</v>
      </c>
      <c r="B120" s="1" t="s">
        <v>390</v>
      </c>
      <c r="C120" s="25">
        <v>199.5</v>
      </c>
      <c r="D120" t="s">
        <v>479</v>
      </c>
      <c r="E120" s="25" t="s">
        <v>64</v>
      </c>
      <c r="F120" s="31"/>
      <c r="G120" s="30"/>
      <c r="H120" s="31">
        <f>G120/1.5</f>
        <v>0</v>
      </c>
      <c r="I120" t="s">
        <v>877</v>
      </c>
      <c r="J120" s="1" t="s">
        <v>396</v>
      </c>
      <c r="K120" t="s">
        <v>860</v>
      </c>
      <c r="L120" s="1" t="s">
        <v>1341</v>
      </c>
      <c r="M120" s="1" t="s">
        <v>811</v>
      </c>
      <c r="N120" t="s">
        <v>9</v>
      </c>
      <c r="O120" s="4"/>
      <c r="P120" s="23" t="s">
        <v>9</v>
      </c>
      <c r="Q120" s="28"/>
      <c r="R120" s="28"/>
      <c r="S120" s="1"/>
      <c r="V120" s="10">
        <v>4</v>
      </c>
      <c r="W120" s="1"/>
      <c r="X120" s="10"/>
      <c r="Y120" s="10"/>
      <c r="Z120" s="10"/>
      <c r="AA120" s="10"/>
      <c r="AB120" s="10"/>
      <c r="AC120" s="10"/>
      <c r="AE120" s="6"/>
      <c r="AF120" s="1"/>
      <c r="AI120" s="1"/>
      <c r="AJ120" s="1"/>
      <c r="AK120" s="1"/>
      <c r="AO120" s="1"/>
      <c r="AP120" s="1"/>
      <c r="AQ120" s="14"/>
      <c r="AR120" s="14"/>
      <c r="AT120" s="6"/>
      <c r="AW120" s="1"/>
      <c r="AX120" s="1"/>
      <c r="AY120" s="1"/>
      <c r="BB120" s="1"/>
      <c r="BD120" s="23"/>
      <c r="BE120" s="23"/>
      <c r="BF120" s="10"/>
      <c r="BG120" s="23"/>
      <c r="BH120" s="23"/>
      <c r="BI120" s="1"/>
      <c r="BJ120" t="s">
        <v>860</v>
      </c>
    </row>
    <row r="121" spans="1:62" ht="12.75">
      <c r="A121" s="16" t="s">
        <v>79</v>
      </c>
      <c r="B121" s="1" t="s">
        <v>390</v>
      </c>
      <c r="C121" s="25">
        <v>199.6</v>
      </c>
      <c r="D121" t="s">
        <v>479</v>
      </c>
      <c r="E121" s="25" t="s">
        <v>64</v>
      </c>
      <c r="F121" s="31"/>
      <c r="G121" s="30"/>
      <c r="H121" s="31">
        <f>G121/1.5</f>
        <v>0</v>
      </c>
      <c r="I121" t="s">
        <v>696</v>
      </c>
      <c r="J121" s="1" t="s">
        <v>396</v>
      </c>
      <c r="K121" t="s">
        <v>690</v>
      </c>
      <c r="L121" s="1" t="s">
        <v>1341</v>
      </c>
      <c r="M121" s="1" t="s">
        <v>1064</v>
      </c>
      <c r="N121" t="s">
        <v>9</v>
      </c>
      <c r="O121" s="4"/>
      <c r="P121" s="23">
        <v>18</v>
      </c>
      <c r="Q121" s="28">
        <v>2</v>
      </c>
      <c r="R121" s="28">
        <v>5</v>
      </c>
      <c r="S121" s="1">
        <v>0</v>
      </c>
      <c r="T121" s="6">
        <f>Q121+(R121/20)+(S121/240)</f>
        <v>2.25</v>
      </c>
      <c r="V121" s="10">
        <f>(T121*20)/P121</f>
        <v>2.5</v>
      </c>
      <c r="W121" s="1"/>
      <c r="X121" s="10"/>
      <c r="Y121" s="10"/>
      <c r="Z121" s="10"/>
      <c r="AA121" s="10"/>
      <c r="AB121" s="10"/>
      <c r="AC121" s="10"/>
      <c r="AE121" s="6"/>
      <c r="AF121" s="1"/>
      <c r="AI121" s="1"/>
      <c r="AJ121" s="1"/>
      <c r="AK121" s="1"/>
      <c r="AO121" s="1"/>
      <c r="AP121" s="1"/>
      <c r="AQ121" s="14"/>
      <c r="AR121" s="14"/>
      <c r="AT121" s="6"/>
      <c r="AW121" s="1"/>
      <c r="AX121" s="1"/>
      <c r="AY121" s="1"/>
      <c r="BB121" s="1"/>
      <c r="BD121" s="23"/>
      <c r="BE121" s="23"/>
      <c r="BF121" s="10"/>
      <c r="BG121" s="23"/>
      <c r="BH121" s="23"/>
      <c r="BI121" s="1"/>
      <c r="BJ121" t="s">
        <v>690</v>
      </c>
    </row>
    <row r="122" spans="1:61" ht="12.75">
      <c r="A122" s="16"/>
      <c r="B122" s="1"/>
      <c r="C122" s="25"/>
      <c r="E122" s="25"/>
      <c r="F122" s="31"/>
      <c r="G122" s="31"/>
      <c r="H122" s="31"/>
      <c r="J122" s="1"/>
      <c r="L122" s="1"/>
      <c r="M122" s="1"/>
      <c r="O122" s="4"/>
      <c r="P122" s="23"/>
      <c r="Q122" s="28"/>
      <c r="R122" s="28"/>
      <c r="S122" s="1"/>
      <c r="T122" s="6"/>
      <c r="U122" s="6"/>
      <c r="V122" s="10"/>
      <c r="W122" s="1"/>
      <c r="X122" s="10"/>
      <c r="Y122" s="10"/>
      <c r="Z122" s="10"/>
      <c r="AA122" s="10"/>
      <c r="AB122" s="10"/>
      <c r="AC122" s="10"/>
      <c r="AE122" s="6"/>
      <c r="AF122" s="1"/>
      <c r="AI122" s="1"/>
      <c r="AJ122" s="1"/>
      <c r="AK122" s="1"/>
      <c r="AO122" s="1"/>
      <c r="AP122" s="1"/>
      <c r="AQ122" s="14"/>
      <c r="AR122" s="14"/>
      <c r="AT122" s="6"/>
      <c r="AW122" s="1"/>
      <c r="AX122" s="1"/>
      <c r="AY122" s="1"/>
      <c r="BB122" s="1"/>
      <c r="BD122" s="23"/>
      <c r="BE122" s="23"/>
      <c r="BF122" s="10"/>
      <c r="BG122" s="23"/>
      <c r="BH122" s="23"/>
      <c r="BI122" s="1"/>
    </row>
    <row r="123" spans="1:62" ht="12.75">
      <c r="A123" s="16" t="s">
        <v>80</v>
      </c>
      <c r="B123" s="1" t="s">
        <v>390</v>
      </c>
      <c r="C123" s="25">
        <v>200.1</v>
      </c>
      <c r="D123" t="s">
        <v>480</v>
      </c>
      <c r="E123" s="25" t="s">
        <v>114</v>
      </c>
      <c r="F123" s="31" t="s">
        <v>9</v>
      </c>
      <c r="G123" s="30"/>
      <c r="H123" s="31">
        <f>G123/1.5</f>
        <v>0</v>
      </c>
      <c r="I123" t="s">
        <v>970</v>
      </c>
      <c r="J123" s="1" t="s">
        <v>396</v>
      </c>
      <c r="K123" t="s">
        <v>974</v>
      </c>
      <c r="L123" s="1" t="s">
        <v>1341</v>
      </c>
      <c r="M123" s="1" t="s">
        <v>972</v>
      </c>
      <c r="N123" t="s">
        <v>1246</v>
      </c>
      <c r="O123" s="4" t="s">
        <v>9</v>
      </c>
      <c r="P123" s="23"/>
      <c r="Q123" s="28"/>
      <c r="R123" s="28"/>
      <c r="S123" s="1"/>
      <c r="V123" s="10">
        <f>9+6/12</f>
        <v>9.5</v>
      </c>
      <c r="W123" s="1"/>
      <c r="X123" s="10"/>
      <c r="Y123" s="10"/>
      <c r="Z123" s="10"/>
      <c r="AA123" s="10"/>
      <c r="AB123" s="10"/>
      <c r="AC123" s="10"/>
      <c r="AE123" s="6"/>
      <c r="AF123" s="1"/>
      <c r="AI123" s="1"/>
      <c r="AJ123" s="1"/>
      <c r="AK123" s="1"/>
      <c r="AO123" s="1"/>
      <c r="AP123" s="1"/>
      <c r="AQ123" s="14"/>
      <c r="AR123" s="14"/>
      <c r="AT123" s="6"/>
      <c r="AW123" s="1"/>
      <c r="AX123" s="1"/>
      <c r="AY123" s="1"/>
      <c r="BB123" s="1"/>
      <c r="BD123" s="23"/>
      <c r="BE123" s="23"/>
      <c r="BF123" s="10"/>
      <c r="BG123" s="23"/>
      <c r="BH123" s="23"/>
      <c r="BI123" s="1"/>
      <c r="BJ123" t="s">
        <v>974</v>
      </c>
    </row>
    <row r="124" spans="1:62" ht="12.75">
      <c r="A124" s="16" t="s">
        <v>80</v>
      </c>
      <c r="B124" s="1" t="s">
        <v>390</v>
      </c>
      <c r="C124" s="25">
        <v>200.2</v>
      </c>
      <c r="D124" t="s">
        <v>480</v>
      </c>
      <c r="E124" s="25" t="s">
        <v>114</v>
      </c>
      <c r="F124" s="31" t="s">
        <v>9</v>
      </c>
      <c r="G124" s="30"/>
      <c r="H124" s="31">
        <f>G124/1.5</f>
        <v>0</v>
      </c>
      <c r="I124" t="s">
        <v>561</v>
      </c>
      <c r="J124" s="1" t="s">
        <v>396</v>
      </c>
      <c r="K124" t="s">
        <v>565</v>
      </c>
      <c r="L124" s="1" t="s">
        <v>1341</v>
      </c>
      <c r="M124" s="1" t="s">
        <v>9</v>
      </c>
      <c r="N124" t="s">
        <v>9</v>
      </c>
      <c r="O124" s="4" t="s">
        <v>9</v>
      </c>
      <c r="P124" s="23"/>
      <c r="Q124" s="28"/>
      <c r="R124" s="28"/>
      <c r="S124" s="1"/>
      <c r="V124" s="10">
        <f>9+6/12</f>
        <v>9.5</v>
      </c>
      <c r="W124" s="1"/>
      <c r="X124" s="10"/>
      <c r="Y124" s="10"/>
      <c r="Z124" s="10"/>
      <c r="AA124" s="10"/>
      <c r="AB124" s="10"/>
      <c r="AC124" s="10"/>
      <c r="AE124" s="6"/>
      <c r="AF124" s="1"/>
      <c r="AI124" s="1"/>
      <c r="AJ124" s="1"/>
      <c r="AK124" s="1"/>
      <c r="AO124" s="1"/>
      <c r="AP124" s="1"/>
      <c r="AQ124" s="14"/>
      <c r="AR124" s="14"/>
      <c r="AT124" s="6"/>
      <c r="AW124" s="1"/>
      <c r="AX124" s="1"/>
      <c r="AY124" s="1"/>
      <c r="BB124" s="1"/>
      <c r="BD124" s="23"/>
      <c r="BE124" s="23"/>
      <c r="BF124" s="10"/>
      <c r="BG124" s="23"/>
      <c r="BH124" s="23"/>
      <c r="BI124" s="1"/>
      <c r="BJ124" t="s">
        <v>565</v>
      </c>
    </row>
    <row r="125" spans="1:62" ht="12.75">
      <c r="A125" s="16" t="s">
        <v>80</v>
      </c>
      <c r="B125" s="1" t="s">
        <v>390</v>
      </c>
      <c r="C125" s="25">
        <v>200.3</v>
      </c>
      <c r="D125" t="s">
        <v>480</v>
      </c>
      <c r="E125" s="25" t="s">
        <v>114</v>
      </c>
      <c r="F125" s="31" t="s">
        <v>9</v>
      </c>
      <c r="G125" s="30"/>
      <c r="H125" s="31">
        <f>G125/1.5</f>
        <v>0</v>
      </c>
      <c r="I125" t="s">
        <v>864</v>
      </c>
      <c r="J125" s="1" t="s">
        <v>396</v>
      </c>
      <c r="K125" t="s">
        <v>860</v>
      </c>
      <c r="L125" s="1" t="s">
        <v>1341</v>
      </c>
      <c r="M125" s="1" t="s">
        <v>811</v>
      </c>
      <c r="N125" t="s">
        <v>9</v>
      </c>
      <c r="O125" s="4" t="s">
        <v>9</v>
      </c>
      <c r="P125" s="23"/>
      <c r="Q125" s="28"/>
      <c r="R125" s="28"/>
      <c r="S125" s="1"/>
      <c r="V125" s="10">
        <v>7</v>
      </c>
      <c r="W125" s="1"/>
      <c r="X125" s="10"/>
      <c r="Y125" s="10"/>
      <c r="Z125" s="10"/>
      <c r="AA125" s="10"/>
      <c r="AB125" s="10"/>
      <c r="AC125" s="10"/>
      <c r="AE125" s="6"/>
      <c r="AF125" s="1"/>
      <c r="AI125" s="1"/>
      <c r="AJ125" s="1"/>
      <c r="AK125" s="1"/>
      <c r="AO125" s="1"/>
      <c r="AP125" s="1"/>
      <c r="AQ125" s="14"/>
      <c r="AR125" s="14"/>
      <c r="AT125" s="6"/>
      <c r="AW125" s="1"/>
      <c r="AX125" s="1"/>
      <c r="AY125" s="1"/>
      <c r="BB125" s="1"/>
      <c r="BD125" s="23"/>
      <c r="BE125" s="23"/>
      <c r="BF125" s="10"/>
      <c r="BG125" s="23"/>
      <c r="BH125" s="23"/>
      <c r="BI125" s="1"/>
      <c r="BJ125" t="s">
        <v>860</v>
      </c>
    </row>
    <row r="126" spans="1:62" ht="12.75">
      <c r="A126" s="16" t="s">
        <v>80</v>
      </c>
      <c r="B126" s="1" t="s">
        <v>390</v>
      </c>
      <c r="C126" s="25">
        <v>200.4</v>
      </c>
      <c r="D126" t="s">
        <v>480</v>
      </c>
      <c r="E126" s="25" t="s">
        <v>114</v>
      </c>
      <c r="F126" s="31">
        <v>6</v>
      </c>
      <c r="G126" s="31">
        <v>6.191666666666666</v>
      </c>
      <c r="H126" s="31">
        <f>G126/1.5</f>
        <v>4.127777777777777</v>
      </c>
      <c r="I126" t="s">
        <v>1010</v>
      </c>
      <c r="J126" s="1" t="s">
        <v>396</v>
      </c>
      <c r="K126" t="s">
        <v>1023</v>
      </c>
      <c r="L126" s="1" t="s">
        <v>1341</v>
      </c>
      <c r="M126" s="1" t="s">
        <v>407</v>
      </c>
      <c r="N126" t="s">
        <v>9</v>
      </c>
      <c r="O126" s="4">
        <v>6</v>
      </c>
      <c r="P126" s="23"/>
      <c r="Q126" s="28">
        <v>37</v>
      </c>
      <c r="R126" s="28">
        <v>3</v>
      </c>
      <c r="S126" s="1">
        <v>0</v>
      </c>
      <c r="T126" s="6">
        <f>Q126+(R126/20)+(S126/240)</f>
        <v>37.15</v>
      </c>
      <c r="U126" s="6">
        <f>T126/O126</f>
        <v>6.191666666666666</v>
      </c>
      <c r="V126" s="10"/>
      <c r="W126" s="1"/>
      <c r="X126" s="10"/>
      <c r="Y126" s="10"/>
      <c r="Z126" s="10"/>
      <c r="AA126" s="10"/>
      <c r="AB126" s="10"/>
      <c r="AC126" s="10"/>
      <c r="AE126" s="6"/>
      <c r="AF126" s="1"/>
      <c r="AH126" s="6">
        <f>U126+AG126</f>
        <v>6.191666666666666</v>
      </c>
      <c r="AI126" s="1"/>
      <c r="AJ126" s="1"/>
      <c r="AK126" s="1"/>
      <c r="AO126" s="1"/>
      <c r="AP126" s="1"/>
      <c r="AQ126" s="14"/>
      <c r="AR126" s="14"/>
      <c r="AT126" s="6"/>
      <c r="AW126" s="1"/>
      <c r="AX126" s="1"/>
      <c r="AY126" s="1"/>
      <c r="BB126" s="1"/>
      <c r="BD126" s="23"/>
      <c r="BE126" s="23"/>
      <c r="BF126" s="10"/>
      <c r="BG126" s="23"/>
      <c r="BH126" s="23"/>
      <c r="BI126" s="1"/>
      <c r="BJ126" t="s">
        <v>1023</v>
      </c>
    </row>
    <row r="127" spans="1:62" ht="12.75">
      <c r="A127" s="16" t="s">
        <v>80</v>
      </c>
      <c r="B127" s="1" t="s">
        <v>390</v>
      </c>
      <c r="C127" s="25">
        <v>200.5</v>
      </c>
      <c r="D127" t="s">
        <v>480</v>
      </c>
      <c r="E127" s="25" t="s">
        <v>114</v>
      </c>
      <c r="F127" s="31"/>
      <c r="G127" s="31"/>
      <c r="H127" s="31">
        <f>G127/1.5</f>
        <v>0</v>
      </c>
      <c r="I127" t="s">
        <v>604</v>
      </c>
      <c r="J127" s="1" t="s">
        <v>396</v>
      </c>
      <c r="K127" t="s">
        <v>690</v>
      </c>
      <c r="L127" s="1" t="s">
        <v>1341</v>
      </c>
      <c r="M127" s="1" t="s">
        <v>1064</v>
      </c>
      <c r="N127" t="s">
        <v>9</v>
      </c>
      <c r="O127" s="4"/>
      <c r="P127" s="23">
        <v>18</v>
      </c>
      <c r="Q127" s="28">
        <v>2</v>
      </c>
      <c r="R127" s="28">
        <v>8</v>
      </c>
      <c r="S127" s="1">
        <v>0</v>
      </c>
      <c r="T127" s="6">
        <f>Q127+(R127/20)+(S127/240)</f>
        <v>2.4</v>
      </c>
      <c r="U127" s="6"/>
      <c r="V127" s="10">
        <f>(T127*20)/P127</f>
        <v>2.6666666666666665</v>
      </c>
      <c r="W127" s="1"/>
      <c r="X127" s="10"/>
      <c r="Y127" s="10"/>
      <c r="Z127" s="10"/>
      <c r="AA127" s="10"/>
      <c r="AB127" s="10"/>
      <c r="AC127" s="10"/>
      <c r="AE127" s="6"/>
      <c r="AF127" s="1"/>
      <c r="AI127" s="1"/>
      <c r="AJ127" s="1"/>
      <c r="AK127" s="1"/>
      <c r="AO127" s="1"/>
      <c r="AP127" s="1"/>
      <c r="AQ127" s="14"/>
      <c r="AR127" s="14"/>
      <c r="AT127" s="6"/>
      <c r="AW127" s="1"/>
      <c r="AX127" s="1"/>
      <c r="AY127" s="1"/>
      <c r="BB127" s="1"/>
      <c r="BD127" s="23"/>
      <c r="BE127" s="23"/>
      <c r="BF127" s="10"/>
      <c r="BG127" s="23"/>
      <c r="BH127" s="23"/>
      <c r="BI127" s="1"/>
      <c r="BJ127" t="s">
        <v>690</v>
      </c>
    </row>
    <row r="128" spans="1:61" ht="12.75">
      <c r="A128" s="16"/>
      <c r="B128" s="1"/>
      <c r="C128" s="25"/>
      <c r="E128" s="25"/>
      <c r="F128" s="31"/>
      <c r="G128" s="30"/>
      <c r="H128" s="31"/>
      <c r="J128" s="1"/>
      <c r="L128" s="1"/>
      <c r="M128" s="1"/>
      <c r="O128" s="4"/>
      <c r="P128" s="23"/>
      <c r="Q128" s="28"/>
      <c r="R128" s="28"/>
      <c r="S128" s="1"/>
      <c r="W128" s="1"/>
      <c r="X128" s="10"/>
      <c r="Y128" s="10"/>
      <c r="Z128" s="10"/>
      <c r="AA128" s="10"/>
      <c r="AB128" s="10"/>
      <c r="AC128" s="10"/>
      <c r="AE128" s="6"/>
      <c r="AF128" s="1"/>
      <c r="AI128" s="1"/>
      <c r="AJ128" s="1"/>
      <c r="AK128" s="1"/>
      <c r="AO128" s="1"/>
      <c r="AP128" s="1"/>
      <c r="AQ128" s="14"/>
      <c r="AR128" s="14"/>
      <c r="AT128" s="6"/>
      <c r="AW128" s="1"/>
      <c r="AX128" s="1"/>
      <c r="AY128" s="1"/>
      <c r="BB128" s="1"/>
      <c r="BD128" s="23"/>
      <c r="BE128" s="23"/>
      <c r="BF128" s="10"/>
      <c r="BG128" s="23"/>
      <c r="BH128" s="23"/>
      <c r="BI128" s="1"/>
    </row>
    <row r="129" spans="1:62" ht="12.75">
      <c r="A129" s="16" t="s">
        <v>81</v>
      </c>
      <c r="B129" s="1" t="s">
        <v>9</v>
      </c>
      <c r="C129" s="25">
        <v>201.1</v>
      </c>
      <c r="D129" t="s">
        <v>481</v>
      </c>
      <c r="E129" s="25" t="s">
        <v>93</v>
      </c>
      <c r="F129" s="31"/>
      <c r="G129" s="30"/>
      <c r="H129" s="31">
        <f>G129/1.5</f>
        <v>0</v>
      </c>
      <c r="I129" t="s">
        <v>745</v>
      </c>
      <c r="J129" s="1" t="s">
        <v>396</v>
      </c>
      <c r="K129" t="s">
        <v>618</v>
      </c>
      <c r="L129" s="1" t="s">
        <v>1341</v>
      </c>
      <c r="M129" s="1" t="s">
        <v>416</v>
      </c>
      <c r="N129" t="s">
        <v>1277</v>
      </c>
      <c r="O129" s="4"/>
      <c r="P129" s="23"/>
      <c r="Q129" s="28"/>
      <c r="R129" s="28"/>
      <c r="S129" s="1"/>
      <c r="V129" s="10">
        <f>9+6/12</f>
        <v>9.5</v>
      </c>
      <c r="W129" s="1"/>
      <c r="X129" s="10"/>
      <c r="Y129" s="10"/>
      <c r="Z129" s="10"/>
      <c r="AA129" s="10"/>
      <c r="AB129" s="10"/>
      <c r="AC129" s="10"/>
      <c r="AE129" s="6"/>
      <c r="AF129" s="1"/>
      <c r="AI129" s="1"/>
      <c r="AJ129" s="1"/>
      <c r="AK129" s="1"/>
      <c r="AO129" s="1"/>
      <c r="AP129" s="1"/>
      <c r="AQ129" s="14"/>
      <c r="AR129" s="14"/>
      <c r="AT129" s="6"/>
      <c r="AW129" s="1"/>
      <c r="AX129" s="1"/>
      <c r="AY129" s="1"/>
      <c r="BB129" s="1"/>
      <c r="BD129" s="23"/>
      <c r="BE129" s="23"/>
      <c r="BF129" s="10"/>
      <c r="BG129" s="23"/>
      <c r="BH129" s="23"/>
      <c r="BI129" s="1"/>
      <c r="BJ129" t="s">
        <v>618</v>
      </c>
    </row>
    <row r="130" spans="1:62" ht="12.75">
      <c r="A130" s="16" t="s">
        <v>81</v>
      </c>
      <c r="B130" s="1" t="s">
        <v>9</v>
      </c>
      <c r="C130" s="25">
        <v>201.2</v>
      </c>
      <c r="D130" t="s">
        <v>481</v>
      </c>
      <c r="E130" s="25" t="s">
        <v>93</v>
      </c>
      <c r="F130" s="31"/>
      <c r="G130" s="30"/>
      <c r="H130" s="31">
        <f>G130/1.5</f>
        <v>0</v>
      </c>
      <c r="I130" t="s">
        <v>651</v>
      </c>
      <c r="J130" s="1" t="s">
        <v>396</v>
      </c>
      <c r="K130" t="s">
        <v>638</v>
      </c>
      <c r="L130" s="1" t="s">
        <v>586</v>
      </c>
      <c r="M130" s="1" t="s">
        <v>9</v>
      </c>
      <c r="N130" t="s">
        <v>9</v>
      </c>
      <c r="O130" s="4"/>
      <c r="P130" s="23">
        <v>10</v>
      </c>
      <c r="Q130" s="28"/>
      <c r="R130" s="28"/>
      <c r="S130" s="1"/>
      <c r="V130" s="10">
        <f>9+6/12</f>
        <v>9.5</v>
      </c>
      <c r="W130" s="1"/>
      <c r="X130" s="10"/>
      <c r="Y130" s="10"/>
      <c r="Z130" s="10"/>
      <c r="AA130" s="10"/>
      <c r="AB130" s="10"/>
      <c r="AC130" s="10"/>
      <c r="AE130" s="6"/>
      <c r="AF130" s="1"/>
      <c r="AI130" s="1"/>
      <c r="AJ130" s="1"/>
      <c r="AK130" s="1"/>
      <c r="AO130" s="1"/>
      <c r="AP130" s="1"/>
      <c r="AQ130" s="14"/>
      <c r="AR130" s="14"/>
      <c r="AT130" s="6"/>
      <c r="AW130" s="1"/>
      <c r="AX130" s="1"/>
      <c r="AY130" s="1"/>
      <c r="BB130" s="1"/>
      <c r="BD130" s="23"/>
      <c r="BE130" s="23"/>
      <c r="BF130" s="10"/>
      <c r="BG130" s="23"/>
      <c r="BH130" s="23"/>
      <c r="BI130" s="1"/>
      <c r="BJ130" t="s">
        <v>638</v>
      </c>
    </row>
    <row r="131" spans="1:62" ht="12.75">
      <c r="A131" s="16" t="s">
        <v>81</v>
      </c>
      <c r="B131" s="1" t="s">
        <v>9</v>
      </c>
      <c r="C131" s="25">
        <v>201.3</v>
      </c>
      <c r="D131" t="s">
        <v>481</v>
      </c>
      <c r="E131" s="25" t="s">
        <v>93</v>
      </c>
      <c r="F131" s="31"/>
      <c r="G131" s="30"/>
      <c r="H131" s="31">
        <f>G131/1.5</f>
        <v>0</v>
      </c>
      <c r="I131" t="s">
        <v>1018</v>
      </c>
      <c r="J131" s="1" t="s">
        <v>396</v>
      </c>
      <c r="K131" t="s">
        <v>1022</v>
      </c>
      <c r="L131" s="1" t="s">
        <v>1341</v>
      </c>
      <c r="M131" s="1" t="s">
        <v>407</v>
      </c>
      <c r="N131" t="s">
        <v>9</v>
      </c>
      <c r="O131" s="4"/>
      <c r="P131" s="23"/>
      <c r="Q131" s="28"/>
      <c r="R131" s="28"/>
      <c r="S131" s="1"/>
      <c r="V131" s="10">
        <v>8</v>
      </c>
      <c r="W131" s="1"/>
      <c r="X131" s="10"/>
      <c r="Y131" s="10"/>
      <c r="Z131" s="10"/>
      <c r="AA131" s="10"/>
      <c r="AB131" s="10"/>
      <c r="AC131" s="10"/>
      <c r="AE131" s="6"/>
      <c r="AF131" s="1"/>
      <c r="AI131" s="1"/>
      <c r="AJ131" s="1"/>
      <c r="AK131" s="1"/>
      <c r="AO131" s="1"/>
      <c r="AP131" s="1"/>
      <c r="AQ131" s="14"/>
      <c r="AR131" s="14"/>
      <c r="AT131" s="6"/>
      <c r="AW131" s="1"/>
      <c r="AX131" s="1"/>
      <c r="AY131" s="1"/>
      <c r="BB131" s="1"/>
      <c r="BD131" s="23"/>
      <c r="BE131" s="23"/>
      <c r="BF131" s="10"/>
      <c r="BG131" s="23"/>
      <c r="BH131" s="23"/>
      <c r="BI131" s="1"/>
      <c r="BJ131" t="s">
        <v>1022</v>
      </c>
    </row>
    <row r="132" spans="1:62" ht="12.75">
      <c r="A132" s="16" t="s">
        <v>81</v>
      </c>
      <c r="B132" s="1" t="s">
        <v>9</v>
      </c>
      <c r="C132" s="25">
        <v>201.4</v>
      </c>
      <c r="D132" t="s">
        <v>481</v>
      </c>
      <c r="E132" s="25" t="s">
        <v>93</v>
      </c>
      <c r="F132" s="31">
        <v>2</v>
      </c>
      <c r="G132" s="31">
        <v>12.125</v>
      </c>
      <c r="H132" s="31">
        <f>G132/1.5</f>
        <v>8.083333333333334</v>
      </c>
      <c r="I132" t="s">
        <v>895</v>
      </c>
      <c r="J132" s="1" t="s">
        <v>396</v>
      </c>
      <c r="K132" t="s">
        <v>794</v>
      </c>
      <c r="L132" s="1" t="s">
        <v>586</v>
      </c>
      <c r="M132" s="1" t="s">
        <v>9</v>
      </c>
      <c r="N132" t="s">
        <v>385</v>
      </c>
      <c r="O132" s="4">
        <v>2</v>
      </c>
      <c r="P132" s="23"/>
      <c r="Q132" s="28">
        <v>24</v>
      </c>
      <c r="R132" s="28">
        <v>5</v>
      </c>
      <c r="S132" s="1">
        <v>0</v>
      </c>
      <c r="T132" s="6">
        <f>Q132+(R132/20)+(S132/240)</f>
        <v>24.25</v>
      </c>
      <c r="U132" s="6">
        <f>T132/O132</f>
        <v>12.125</v>
      </c>
      <c r="W132" s="1"/>
      <c r="X132" s="10"/>
      <c r="Y132" s="10"/>
      <c r="Z132" s="10"/>
      <c r="AA132" s="10"/>
      <c r="AB132" s="10"/>
      <c r="AC132" s="10"/>
      <c r="AE132" s="6"/>
      <c r="AF132" s="1"/>
      <c r="AH132" s="6">
        <f>U132+AG132</f>
        <v>12.125</v>
      </c>
      <c r="AI132" s="1"/>
      <c r="AJ132" s="1"/>
      <c r="AK132" s="1"/>
      <c r="AO132" s="1"/>
      <c r="AP132" s="1"/>
      <c r="AQ132" s="14"/>
      <c r="AR132" s="14"/>
      <c r="AT132" s="6"/>
      <c r="AW132" s="1"/>
      <c r="AX132" s="1"/>
      <c r="AY132" s="1"/>
      <c r="BB132" s="1"/>
      <c r="BD132" s="23"/>
      <c r="BE132" s="23"/>
      <c r="BF132" s="10"/>
      <c r="BG132" s="23"/>
      <c r="BH132" s="23"/>
      <c r="BI132" s="1"/>
      <c r="BJ132" t="s">
        <v>794</v>
      </c>
    </row>
    <row r="133" spans="1:62" ht="12.75">
      <c r="A133" s="16" t="s">
        <v>81</v>
      </c>
      <c r="B133" s="1" t="s">
        <v>9</v>
      </c>
      <c r="C133" s="25">
        <v>201.5</v>
      </c>
      <c r="D133" t="s">
        <v>481</v>
      </c>
      <c r="E133" s="25" t="s">
        <v>93</v>
      </c>
      <c r="F133" s="31"/>
      <c r="G133" s="30"/>
      <c r="H133" s="31">
        <f>G133/1.5</f>
        <v>0</v>
      </c>
      <c r="I133" t="s">
        <v>595</v>
      </c>
      <c r="J133" s="1" t="s">
        <v>396</v>
      </c>
      <c r="K133" t="s">
        <v>690</v>
      </c>
      <c r="L133" s="1" t="s">
        <v>1341</v>
      </c>
      <c r="M133" s="1" t="s">
        <v>1064</v>
      </c>
      <c r="N133" t="s">
        <v>9</v>
      </c>
      <c r="O133" s="4"/>
      <c r="P133" s="23">
        <v>18</v>
      </c>
      <c r="Q133" s="28">
        <v>2</v>
      </c>
      <c r="R133" s="28">
        <v>8</v>
      </c>
      <c r="S133" s="1">
        <v>3</v>
      </c>
      <c r="T133" s="6">
        <f>Q133+(R133/20)+(S133/240)</f>
        <v>2.4125</v>
      </c>
      <c r="V133" s="10">
        <f>(T133*20)/P133</f>
        <v>2.6805555555555554</v>
      </c>
      <c r="W133" s="1"/>
      <c r="X133" s="10"/>
      <c r="Y133" s="10"/>
      <c r="Z133" s="10"/>
      <c r="AA133" s="10"/>
      <c r="AB133" s="10"/>
      <c r="AC133" s="10"/>
      <c r="AE133" s="6"/>
      <c r="AF133" s="1"/>
      <c r="AI133" s="1"/>
      <c r="AJ133" s="1"/>
      <c r="AK133" s="1"/>
      <c r="AO133" s="1"/>
      <c r="AP133" s="1"/>
      <c r="AQ133" s="14"/>
      <c r="AR133" s="14"/>
      <c r="AT133" s="6"/>
      <c r="AW133" s="1"/>
      <c r="AX133" s="1"/>
      <c r="AY133" s="1"/>
      <c r="BB133" s="1"/>
      <c r="BD133" s="23"/>
      <c r="BE133" s="23"/>
      <c r="BF133" s="10"/>
      <c r="BG133" s="23"/>
      <c r="BH133" s="23"/>
      <c r="BI133" s="1"/>
      <c r="BJ133" t="s">
        <v>690</v>
      </c>
    </row>
    <row r="134" spans="1:62" ht="12.75">
      <c r="A134" s="16" t="s">
        <v>81</v>
      </c>
      <c r="B134" s="1" t="s">
        <v>9</v>
      </c>
      <c r="C134" s="25">
        <v>201.6</v>
      </c>
      <c r="D134" t="s">
        <v>481</v>
      </c>
      <c r="E134" s="25" t="s">
        <v>93</v>
      </c>
      <c r="F134" s="31"/>
      <c r="G134" s="30"/>
      <c r="H134" s="31">
        <f>G134/1.5</f>
        <v>0</v>
      </c>
      <c r="I134" t="s">
        <v>1371</v>
      </c>
      <c r="J134" s="1" t="s">
        <v>396</v>
      </c>
      <c r="K134" t="s">
        <v>1366</v>
      </c>
      <c r="L134" s="1" t="s">
        <v>1341</v>
      </c>
      <c r="M134" s="1" t="s">
        <v>1355</v>
      </c>
      <c r="N134" t="s">
        <v>9</v>
      </c>
      <c r="O134" s="4"/>
      <c r="P134" s="23"/>
      <c r="Q134" s="28"/>
      <c r="R134" s="28"/>
      <c r="S134" s="1"/>
      <c r="V134" s="10">
        <f>2+3/12</f>
        <v>2.25</v>
      </c>
      <c r="W134" s="1"/>
      <c r="X134" s="10"/>
      <c r="Y134" s="10"/>
      <c r="Z134" s="10"/>
      <c r="AA134" s="10"/>
      <c r="AB134" s="10"/>
      <c r="AC134" s="10"/>
      <c r="AE134" s="6"/>
      <c r="AF134" s="1"/>
      <c r="AI134" s="1"/>
      <c r="AJ134" s="1"/>
      <c r="AK134" s="1"/>
      <c r="AO134" s="1"/>
      <c r="AP134" s="1"/>
      <c r="AQ134" s="14"/>
      <c r="AR134" s="14"/>
      <c r="AT134" s="6"/>
      <c r="AW134" s="1"/>
      <c r="AX134" s="1"/>
      <c r="AY134" s="1"/>
      <c r="BB134" s="1"/>
      <c r="BD134" s="23"/>
      <c r="BE134" s="23"/>
      <c r="BF134" s="10"/>
      <c r="BG134" s="23"/>
      <c r="BH134" s="23"/>
      <c r="BI134" s="1"/>
      <c r="BJ134" t="s">
        <v>1366</v>
      </c>
    </row>
    <row r="135" spans="1:61" ht="12.75">
      <c r="A135" s="16"/>
      <c r="B135" s="1"/>
      <c r="C135" s="25"/>
      <c r="E135" s="25"/>
      <c r="F135" s="31"/>
      <c r="G135" s="30"/>
      <c r="H135" s="31"/>
      <c r="J135" s="1"/>
      <c r="L135" s="1"/>
      <c r="M135" s="1"/>
      <c r="O135" s="4"/>
      <c r="P135" s="23"/>
      <c r="Q135" s="28"/>
      <c r="R135" s="28"/>
      <c r="S135" s="1"/>
      <c r="W135" s="1"/>
      <c r="X135" s="10"/>
      <c r="Y135" s="10"/>
      <c r="Z135" s="10"/>
      <c r="AA135" s="10"/>
      <c r="AB135" s="10"/>
      <c r="AC135" s="10"/>
      <c r="AI135" s="1"/>
      <c r="AJ135" s="1"/>
      <c r="AK135" s="1"/>
      <c r="AO135" s="1"/>
      <c r="AP135" s="1"/>
      <c r="AQ135" s="14"/>
      <c r="AR135" s="14"/>
      <c r="AT135" s="6"/>
      <c r="AW135" s="1"/>
      <c r="AX135" s="1"/>
      <c r="AY135" s="1"/>
      <c r="AZ135" s="6"/>
      <c r="BA135" s="6"/>
      <c r="BB135" s="1"/>
      <c r="BD135" s="23"/>
      <c r="BE135" s="23"/>
      <c r="BF135" s="10"/>
      <c r="BG135" s="23"/>
      <c r="BH135" s="23"/>
      <c r="BI135" s="1"/>
    </row>
    <row r="136" spans="1:63" ht="12.75">
      <c r="A136" s="16">
        <v>1488</v>
      </c>
      <c r="B136" s="1" t="s">
        <v>584</v>
      </c>
      <c r="C136" s="25">
        <v>202.1</v>
      </c>
      <c r="D136" t="s">
        <v>1190</v>
      </c>
      <c r="E136" s="25" t="s">
        <v>135</v>
      </c>
      <c r="F136" s="31"/>
      <c r="G136" s="30"/>
      <c r="H136" s="31">
        <f>G136/1.5</f>
        <v>0</v>
      </c>
      <c r="I136" t="s">
        <v>733</v>
      </c>
      <c r="J136" s="1" t="s">
        <v>396</v>
      </c>
      <c r="K136" t="s">
        <v>726</v>
      </c>
      <c r="L136" s="1" t="s">
        <v>1341</v>
      </c>
      <c r="M136" s="1" t="s">
        <v>1314</v>
      </c>
      <c r="N136" t="s">
        <v>55</v>
      </c>
      <c r="O136" s="4"/>
      <c r="Q136" s="28">
        <v>94</v>
      </c>
      <c r="R136" s="28">
        <v>13</v>
      </c>
      <c r="S136" s="1">
        <v>6</v>
      </c>
      <c r="T136" s="6">
        <f>Q136+(R136/20)+(S136/240)</f>
        <v>94.67500000000001</v>
      </c>
      <c r="V136" s="10">
        <v>8</v>
      </c>
      <c r="W136" s="1"/>
      <c r="X136" s="10"/>
      <c r="Y136" s="10"/>
      <c r="Z136" s="10"/>
      <c r="AA136" s="10"/>
      <c r="AB136" s="10"/>
      <c r="AC136" s="10"/>
      <c r="AI136" s="1"/>
      <c r="AJ136" s="1"/>
      <c r="AK136" s="1"/>
      <c r="AO136" s="1"/>
      <c r="AP136" s="1"/>
      <c r="AQ136" s="14"/>
      <c r="AR136" s="14"/>
      <c r="AT136" s="6"/>
      <c r="AW136" s="1"/>
      <c r="AX136" s="1"/>
      <c r="AY136" s="1"/>
      <c r="AZ136" s="6"/>
      <c r="BA136" s="6"/>
      <c r="BB136" s="1"/>
      <c r="BD136" s="23"/>
      <c r="BE136" s="23"/>
      <c r="BF136" s="10"/>
      <c r="BG136" s="23"/>
      <c r="BH136" s="23"/>
      <c r="BI136" s="1"/>
      <c r="BJ136" t="s">
        <v>726</v>
      </c>
      <c r="BK136" t="s">
        <v>1</v>
      </c>
    </row>
    <row r="137" spans="1:62" ht="12.75">
      <c r="A137" s="16">
        <v>1488</v>
      </c>
      <c r="B137" s="1" t="s">
        <v>584</v>
      </c>
      <c r="C137" s="25">
        <v>202.2</v>
      </c>
      <c r="D137" t="s">
        <v>1190</v>
      </c>
      <c r="E137" s="25" t="s">
        <v>135</v>
      </c>
      <c r="F137" s="31">
        <f>1+1/3</f>
        <v>1.3333333333333333</v>
      </c>
      <c r="G137" s="31">
        <v>15.871875</v>
      </c>
      <c r="H137" s="31">
        <f>G137/1.5</f>
        <v>10.581249999999999</v>
      </c>
      <c r="I137" t="s">
        <v>1116</v>
      </c>
      <c r="J137" s="1" t="s">
        <v>396</v>
      </c>
      <c r="K137" t="s">
        <v>1170</v>
      </c>
      <c r="L137" s="1" t="s">
        <v>1341</v>
      </c>
      <c r="M137" s="1" t="s">
        <v>416</v>
      </c>
      <c r="N137" t="s">
        <v>1100</v>
      </c>
      <c r="O137" s="4">
        <f>1+1/3</f>
        <v>1.3333333333333333</v>
      </c>
      <c r="P137" s="23"/>
      <c r="Q137" s="28">
        <v>21</v>
      </c>
      <c r="R137" s="28">
        <v>3</v>
      </c>
      <c r="S137" s="1">
        <v>3</v>
      </c>
      <c r="T137" s="6">
        <f>Q137+(R137/20)+(S137/240)</f>
        <v>21.162499999999998</v>
      </c>
      <c r="U137" s="6">
        <f>T137/O137</f>
        <v>15.871875</v>
      </c>
      <c r="W137" s="1"/>
      <c r="X137" s="10"/>
      <c r="Y137" s="10"/>
      <c r="Z137" s="10"/>
      <c r="AA137" s="10"/>
      <c r="AB137" s="10"/>
      <c r="AC137" s="10"/>
      <c r="AH137" s="6">
        <f>U137+AG137</f>
        <v>15.871875</v>
      </c>
      <c r="AI137" s="1"/>
      <c r="AJ137" s="1"/>
      <c r="AK137" s="1"/>
      <c r="AO137" s="1"/>
      <c r="AP137" s="1"/>
      <c r="AQ137" s="14"/>
      <c r="AR137" s="14"/>
      <c r="AT137" s="6"/>
      <c r="AW137" s="1"/>
      <c r="AX137" s="1"/>
      <c r="AY137" s="1"/>
      <c r="AZ137" s="6"/>
      <c r="BA137" s="6"/>
      <c r="BB137" s="1"/>
      <c r="BD137" s="23"/>
      <c r="BE137" s="23"/>
      <c r="BF137" s="10"/>
      <c r="BG137" s="23"/>
      <c r="BH137" s="23"/>
      <c r="BI137" s="1"/>
      <c r="BJ137" t="s">
        <v>1170</v>
      </c>
    </row>
    <row r="138" spans="1:63" ht="12.75">
      <c r="A138" s="16">
        <v>1488</v>
      </c>
      <c r="B138" s="1" t="s">
        <v>584</v>
      </c>
      <c r="C138" s="25">
        <v>202.3</v>
      </c>
      <c r="D138" t="s">
        <v>1190</v>
      </c>
      <c r="E138" s="25" t="s">
        <v>135</v>
      </c>
      <c r="F138" s="31"/>
      <c r="G138" s="30"/>
      <c r="H138" s="31">
        <f>G138/1.5</f>
        <v>0</v>
      </c>
      <c r="I138" t="s">
        <v>635</v>
      </c>
      <c r="J138" s="1" t="s">
        <v>396</v>
      </c>
      <c r="K138" t="s">
        <v>636</v>
      </c>
      <c r="L138" s="1" t="s">
        <v>1341</v>
      </c>
      <c r="M138" s="1" t="s">
        <v>9</v>
      </c>
      <c r="N138" t="s">
        <v>9</v>
      </c>
      <c r="O138" s="4"/>
      <c r="P138" s="23">
        <v>24</v>
      </c>
      <c r="Q138" s="28">
        <v>9</v>
      </c>
      <c r="R138" s="28">
        <v>12</v>
      </c>
      <c r="S138" s="1">
        <v>0</v>
      </c>
      <c r="T138" s="6">
        <f>Q138+(R138/20)+(S138/240)</f>
        <v>9.6</v>
      </c>
      <c r="V138" s="10">
        <v>8</v>
      </c>
      <c r="W138" s="1"/>
      <c r="X138" s="10"/>
      <c r="Y138" s="10"/>
      <c r="Z138" s="10"/>
      <c r="AA138" s="10"/>
      <c r="AB138" s="10"/>
      <c r="AC138" s="10"/>
      <c r="AI138" s="1"/>
      <c r="AJ138" s="1"/>
      <c r="AK138" s="1"/>
      <c r="AO138" s="1"/>
      <c r="AP138" s="1"/>
      <c r="AQ138" s="14"/>
      <c r="AR138" s="14"/>
      <c r="AT138" s="6"/>
      <c r="AW138" s="1"/>
      <c r="AX138" s="1"/>
      <c r="AY138" s="1"/>
      <c r="AZ138" s="6"/>
      <c r="BA138" s="6"/>
      <c r="BB138" s="1"/>
      <c r="BD138" s="23"/>
      <c r="BE138" s="23"/>
      <c r="BF138" s="10"/>
      <c r="BG138" s="23"/>
      <c r="BH138" s="23"/>
      <c r="BI138" s="1"/>
      <c r="BJ138" t="s">
        <v>636</v>
      </c>
      <c r="BK138" t="s">
        <v>4</v>
      </c>
    </row>
    <row r="139" spans="1:61" ht="12.75">
      <c r="A139" s="16"/>
      <c r="B139" s="1"/>
      <c r="C139" s="25"/>
      <c r="E139" s="25"/>
      <c r="F139" s="31"/>
      <c r="G139" s="30"/>
      <c r="H139" s="31"/>
      <c r="J139" s="1"/>
      <c r="L139" s="1"/>
      <c r="M139" s="1"/>
      <c r="O139" s="4"/>
      <c r="P139" s="23"/>
      <c r="Q139" s="28"/>
      <c r="R139" s="28"/>
      <c r="S139" s="1"/>
      <c r="W139" s="1"/>
      <c r="X139" s="10"/>
      <c r="Y139" s="10"/>
      <c r="Z139" s="10"/>
      <c r="AA139" s="10"/>
      <c r="AB139" s="10"/>
      <c r="AC139" s="10"/>
      <c r="AI139" s="1"/>
      <c r="AJ139" s="1"/>
      <c r="AK139" s="1"/>
      <c r="AO139" s="1"/>
      <c r="AP139" s="1"/>
      <c r="AQ139" s="14"/>
      <c r="AR139" s="14"/>
      <c r="AT139" s="6"/>
      <c r="AW139" s="1"/>
      <c r="AX139" s="1"/>
      <c r="AY139" s="1"/>
      <c r="AZ139" s="6"/>
      <c r="BA139" s="6"/>
      <c r="BB139" s="1"/>
      <c r="BD139" s="23"/>
      <c r="BE139" s="23"/>
      <c r="BF139" s="10"/>
      <c r="BG139" s="23"/>
      <c r="BH139" s="23"/>
      <c r="BI139" s="1"/>
    </row>
    <row r="140" spans="1:63" ht="12.75">
      <c r="A140" s="16">
        <v>1488</v>
      </c>
      <c r="B140" s="1" t="s">
        <v>584</v>
      </c>
      <c r="C140" s="25" t="s">
        <v>203</v>
      </c>
      <c r="D140" t="s">
        <v>1190</v>
      </c>
      <c r="E140" s="25" t="s">
        <v>135</v>
      </c>
      <c r="F140" s="31">
        <v>2</v>
      </c>
      <c r="G140" s="31">
        <v>12.25</v>
      </c>
      <c r="H140" s="31">
        <f>G140/1.5</f>
        <v>8.166666666666666</v>
      </c>
      <c r="I140" t="s">
        <v>1383</v>
      </c>
      <c r="J140" s="1" t="s">
        <v>396</v>
      </c>
      <c r="K140" t="s">
        <v>430</v>
      </c>
      <c r="L140" s="1" t="s">
        <v>809</v>
      </c>
      <c r="M140" s="1" t="s">
        <v>416</v>
      </c>
      <c r="N140" t="s">
        <v>497</v>
      </c>
      <c r="O140" s="4">
        <v>2</v>
      </c>
      <c r="P140" s="23">
        <v>6</v>
      </c>
      <c r="Q140" s="28">
        <v>26</v>
      </c>
      <c r="R140" s="28">
        <v>18</v>
      </c>
      <c r="S140" s="1">
        <v>0</v>
      </c>
      <c r="T140" s="6">
        <f>Q140+(R140/20)+(S140/240)</f>
        <v>26.9</v>
      </c>
      <c r="U140" s="6">
        <v>12.25</v>
      </c>
      <c r="V140" s="10">
        <v>8</v>
      </c>
      <c r="W140" s="1"/>
      <c r="X140" s="10"/>
      <c r="Y140" s="10"/>
      <c r="Z140" s="10"/>
      <c r="AA140" s="10"/>
      <c r="AB140" s="10"/>
      <c r="AC140" s="10"/>
      <c r="AH140" s="6">
        <f>U140+AG140</f>
        <v>12.25</v>
      </c>
      <c r="AI140" s="1"/>
      <c r="AJ140" s="1"/>
      <c r="AK140" s="1"/>
      <c r="AO140" s="1"/>
      <c r="AP140" s="1"/>
      <c r="AQ140" s="14"/>
      <c r="AR140" s="14"/>
      <c r="AT140" s="6"/>
      <c r="AW140" s="1"/>
      <c r="AX140" s="1"/>
      <c r="AY140" s="1"/>
      <c r="AZ140" s="6"/>
      <c r="BA140" s="6"/>
      <c r="BB140" s="1"/>
      <c r="BD140" s="23"/>
      <c r="BE140" s="23"/>
      <c r="BF140" s="10"/>
      <c r="BG140" s="23"/>
      <c r="BH140" s="23"/>
      <c r="BI140" s="1"/>
      <c r="BJ140" t="s">
        <v>430</v>
      </c>
      <c r="BK140" t="s">
        <v>466</v>
      </c>
    </row>
    <row r="141" spans="1:62" ht="12.75">
      <c r="A141" s="16">
        <v>1488</v>
      </c>
      <c r="B141" s="1" t="s">
        <v>584</v>
      </c>
      <c r="C141" s="25" t="s">
        <v>204</v>
      </c>
      <c r="D141" t="s">
        <v>1190</v>
      </c>
      <c r="E141" s="25" t="s">
        <v>135</v>
      </c>
      <c r="F141" s="31"/>
      <c r="G141" s="30"/>
      <c r="H141" s="31">
        <f>G141/1.5</f>
        <v>0</v>
      </c>
      <c r="I141" t="s">
        <v>596</v>
      </c>
      <c r="J141" s="1" t="s">
        <v>396</v>
      </c>
      <c r="K141" t="s">
        <v>691</v>
      </c>
      <c r="L141" s="1" t="s">
        <v>1341</v>
      </c>
      <c r="M141" s="1" t="s">
        <v>1064</v>
      </c>
      <c r="N141" t="s">
        <v>9</v>
      </c>
      <c r="O141" s="4"/>
      <c r="P141" s="23">
        <v>18</v>
      </c>
      <c r="Q141" s="28">
        <v>2</v>
      </c>
      <c r="R141" s="28">
        <v>16</v>
      </c>
      <c r="S141" s="1">
        <v>3</v>
      </c>
      <c r="T141" s="6">
        <f>Q141+(R141/20)+(S141/240)</f>
        <v>2.8125</v>
      </c>
      <c r="V141" s="10">
        <f>(T141*20)/P141</f>
        <v>3.125</v>
      </c>
      <c r="W141" s="1"/>
      <c r="X141" s="10"/>
      <c r="Y141" s="10"/>
      <c r="Z141" s="10"/>
      <c r="AA141" s="10"/>
      <c r="AB141" s="10"/>
      <c r="AC141" s="10"/>
      <c r="AI141" s="1"/>
      <c r="AJ141" s="1"/>
      <c r="AK141" s="1"/>
      <c r="AO141" s="1"/>
      <c r="AP141" s="1"/>
      <c r="AQ141" s="14"/>
      <c r="AR141" s="14"/>
      <c r="AT141" s="6"/>
      <c r="AW141" s="1"/>
      <c r="AX141" s="1"/>
      <c r="AY141" s="1"/>
      <c r="AZ141" s="6"/>
      <c r="BA141" s="6"/>
      <c r="BB141" s="1"/>
      <c r="BD141" s="23"/>
      <c r="BE141" s="23"/>
      <c r="BF141" s="10"/>
      <c r="BG141" s="23"/>
      <c r="BH141" s="23"/>
      <c r="BI141" s="1"/>
      <c r="BJ141" t="s">
        <v>691</v>
      </c>
    </row>
    <row r="142" spans="1:62" ht="12.75">
      <c r="A142" s="16">
        <v>1488</v>
      </c>
      <c r="B142" s="1" t="s">
        <v>584</v>
      </c>
      <c r="C142" s="25" t="s">
        <v>205</v>
      </c>
      <c r="D142" t="s">
        <v>1190</v>
      </c>
      <c r="E142" s="25" t="s">
        <v>135</v>
      </c>
      <c r="F142" s="31">
        <v>7</v>
      </c>
      <c r="G142" s="31">
        <v>7</v>
      </c>
      <c r="H142" s="31">
        <f>G142/1.5</f>
        <v>4.666666666666667</v>
      </c>
      <c r="I142" t="s">
        <v>840</v>
      </c>
      <c r="J142" s="1" t="s">
        <v>396</v>
      </c>
      <c r="K142" t="s">
        <v>446</v>
      </c>
      <c r="L142" s="1" t="s">
        <v>1341</v>
      </c>
      <c r="M142" s="1" t="s">
        <v>397</v>
      </c>
      <c r="N142" t="s">
        <v>9</v>
      </c>
      <c r="O142" s="4">
        <v>7</v>
      </c>
      <c r="P142" s="23"/>
      <c r="Q142" s="28">
        <v>49</v>
      </c>
      <c r="R142" s="28">
        <v>0</v>
      </c>
      <c r="S142" s="1">
        <v>0</v>
      </c>
      <c r="T142" s="6">
        <f>Q142+(R142/20)+(S142/240)</f>
        <v>49</v>
      </c>
      <c r="U142" s="6">
        <f>T142/O142</f>
        <v>7</v>
      </c>
      <c r="W142" s="1"/>
      <c r="X142" s="10"/>
      <c r="Y142" s="10"/>
      <c r="Z142" s="10"/>
      <c r="AA142" s="10"/>
      <c r="AB142" s="10"/>
      <c r="AC142" s="10"/>
      <c r="AH142" s="6">
        <f>U142+AG142</f>
        <v>7</v>
      </c>
      <c r="AI142" s="1"/>
      <c r="AJ142" s="1"/>
      <c r="AK142" s="1"/>
      <c r="AO142" s="1"/>
      <c r="AP142" s="1"/>
      <c r="AQ142" s="14"/>
      <c r="AR142" s="14"/>
      <c r="AT142" s="6"/>
      <c r="AW142" s="1"/>
      <c r="AX142" s="1"/>
      <c r="AY142" s="1"/>
      <c r="AZ142" s="6"/>
      <c r="BA142" s="6"/>
      <c r="BB142" s="1"/>
      <c r="BD142" s="23"/>
      <c r="BE142" s="23"/>
      <c r="BF142" s="10"/>
      <c r="BG142" s="23"/>
      <c r="BH142" s="23"/>
      <c r="BI142" s="1"/>
      <c r="BJ142" t="s">
        <v>446</v>
      </c>
    </row>
    <row r="143" spans="1:62" ht="12.75">
      <c r="A143" s="16">
        <v>1488</v>
      </c>
      <c r="B143" s="1" t="s">
        <v>584</v>
      </c>
      <c r="C143" s="25" t="s">
        <v>206</v>
      </c>
      <c r="D143" t="s">
        <v>1190</v>
      </c>
      <c r="E143" s="25" t="s">
        <v>135</v>
      </c>
      <c r="F143" s="31"/>
      <c r="G143" s="30"/>
      <c r="H143" s="31">
        <f>G143/1.5</f>
        <v>0</v>
      </c>
      <c r="I143" t="s">
        <v>589</v>
      </c>
      <c r="J143" s="1" t="s">
        <v>396</v>
      </c>
      <c r="K143" t="s">
        <v>630</v>
      </c>
      <c r="L143" s="1" t="s">
        <v>1341</v>
      </c>
      <c r="M143" s="1" t="s">
        <v>397</v>
      </c>
      <c r="N143" t="s">
        <v>9</v>
      </c>
      <c r="O143" s="4"/>
      <c r="P143" s="23">
        <v>4</v>
      </c>
      <c r="Q143" s="28">
        <v>1</v>
      </c>
      <c r="R143" s="28">
        <v>5</v>
      </c>
      <c r="S143" s="1">
        <v>6</v>
      </c>
      <c r="T143" s="6">
        <f>Q143+(R143/20)+(S143/240)</f>
        <v>1.275</v>
      </c>
      <c r="V143" s="10">
        <f>(T143*20)/P143</f>
        <v>6.375</v>
      </c>
      <c r="W143" s="1"/>
      <c r="X143" s="10"/>
      <c r="Y143" s="10"/>
      <c r="Z143" s="10"/>
      <c r="AA143" s="10"/>
      <c r="AB143" s="10"/>
      <c r="AC143" s="10"/>
      <c r="AI143" s="1"/>
      <c r="AJ143" s="1"/>
      <c r="AK143" s="1"/>
      <c r="AO143" s="1"/>
      <c r="AP143" s="1"/>
      <c r="AQ143" s="14"/>
      <c r="AR143" s="14"/>
      <c r="AT143" s="6"/>
      <c r="AW143" s="1"/>
      <c r="AX143" s="1"/>
      <c r="AY143" s="1"/>
      <c r="AZ143" s="6"/>
      <c r="BA143" s="6"/>
      <c r="BB143" s="1"/>
      <c r="BD143" s="23"/>
      <c r="BE143" s="23"/>
      <c r="BF143" s="10"/>
      <c r="BG143" s="23"/>
      <c r="BH143" s="23"/>
      <c r="BI143" s="1"/>
      <c r="BJ143" t="s">
        <v>630</v>
      </c>
    </row>
    <row r="144" spans="1:61" ht="12.75">
      <c r="A144" s="16"/>
      <c r="B144" s="1"/>
      <c r="C144" s="25"/>
      <c r="E144" s="25"/>
      <c r="F144" s="31"/>
      <c r="G144" s="30"/>
      <c r="H144" s="31"/>
      <c r="J144" s="1"/>
      <c r="L144" s="1"/>
      <c r="M144" s="1"/>
      <c r="O144" s="4"/>
      <c r="P144" s="23"/>
      <c r="Q144" s="28"/>
      <c r="R144" s="28"/>
      <c r="S144" s="1"/>
      <c r="W144" s="1"/>
      <c r="X144" s="10"/>
      <c r="Y144" s="10"/>
      <c r="Z144" s="10"/>
      <c r="AA144" s="10"/>
      <c r="AB144" s="10"/>
      <c r="AC144" s="10"/>
      <c r="AI144" s="1"/>
      <c r="AJ144" s="1"/>
      <c r="AK144" s="1"/>
      <c r="AO144" s="1"/>
      <c r="AP144" s="1"/>
      <c r="AQ144" s="14"/>
      <c r="AR144" s="14"/>
      <c r="AT144" s="6"/>
      <c r="AW144" s="1"/>
      <c r="AX144" s="1"/>
      <c r="AY144" s="1"/>
      <c r="AZ144" s="6"/>
      <c r="BA144" s="6"/>
      <c r="BB144" s="1"/>
      <c r="BD144" s="23"/>
      <c r="BE144" s="23"/>
      <c r="BF144" s="10"/>
      <c r="BG144" s="23"/>
      <c r="BH144" s="23"/>
      <c r="BI144" s="1"/>
    </row>
    <row r="145" spans="1:63" ht="12.75">
      <c r="A145" s="16">
        <v>1489</v>
      </c>
      <c r="B145" s="1" t="s">
        <v>584</v>
      </c>
      <c r="C145" s="25">
        <v>203.1</v>
      </c>
      <c r="D145" t="s">
        <v>1191</v>
      </c>
      <c r="E145" s="25" t="s">
        <v>136</v>
      </c>
      <c r="F145" s="31"/>
      <c r="G145" s="30"/>
      <c r="H145" s="31">
        <f>G145/1.5</f>
        <v>0</v>
      </c>
      <c r="I145" t="s">
        <v>735</v>
      </c>
      <c r="J145" s="1" t="s">
        <v>396</v>
      </c>
      <c r="K145" t="s">
        <v>618</v>
      </c>
      <c r="L145" s="1" t="s">
        <v>1341</v>
      </c>
      <c r="M145" s="1" t="s">
        <v>416</v>
      </c>
      <c r="N145" t="s">
        <v>1251</v>
      </c>
      <c r="O145" s="4"/>
      <c r="P145" s="23">
        <v>182</v>
      </c>
      <c r="Q145" s="28">
        <v>100</v>
      </c>
      <c r="R145" s="28">
        <v>2</v>
      </c>
      <c r="S145" s="1">
        <v>0</v>
      </c>
      <c r="T145" s="6">
        <f>Q145+(R145/20)+(S145/240)</f>
        <v>100.1</v>
      </c>
      <c r="V145" s="10">
        <f>(T145*20)/P145</f>
        <v>11</v>
      </c>
      <c r="W145" s="1"/>
      <c r="X145" s="10"/>
      <c r="Y145" s="10"/>
      <c r="Z145" s="10"/>
      <c r="AA145" s="10"/>
      <c r="AB145" s="10"/>
      <c r="AC145" s="10"/>
      <c r="AI145" s="1"/>
      <c r="AJ145" s="1"/>
      <c r="AK145" s="1"/>
      <c r="AO145" s="1"/>
      <c r="AP145" s="1"/>
      <c r="AQ145" s="14"/>
      <c r="AR145" s="14"/>
      <c r="AT145" s="6"/>
      <c r="AW145" s="1"/>
      <c r="AX145" s="1"/>
      <c r="AY145" s="1"/>
      <c r="AZ145" s="6"/>
      <c r="BA145" s="6"/>
      <c r="BB145" s="1"/>
      <c r="BD145" s="23"/>
      <c r="BE145" s="23"/>
      <c r="BF145" s="10"/>
      <c r="BG145" s="23"/>
      <c r="BH145" s="23"/>
      <c r="BI145" s="1"/>
      <c r="BJ145" t="s">
        <v>618</v>
      </c>
      <c r="BK145" t="s">
        <v>19</v>
      </c>
    </row>
    <row r="146" spans="1:63" ht="12.75">
      <c r="A146" s="16">
        <v>1489</v>
      </c>
      <c r="B146" s="1" t="s">
        <v>584</v>
      </c>
      <c r="C146" s="25">
        <v>203.2</v>
      </c>
      <c r="D146" t="s">
        <v>1191</v>
      </c>
      <c r="E146" s="25" t="s">
        <v>136</v>
      </c>
      <c r="F146" s="31"/>
      <c r="G146" s="30"/>
      <c r="H146" s="31">
        <f>G146/1.5</f>
        <v>0</v>
      </c>
      <c r="I146" t="s">
        <v>610</v>
      </c>
      <c r="J146" s="1" t="s">
        <v>396</v>
      </c>
      <c r="K146" t="s">
        <v>682</v>
      </c>
      <c r="L146" s="1" t="s">
        <v>1341</v>
      </c>
      <c r="M146" s="1" t="s">
        <v>972</v>
      </c>
      <c r="N146" t="s">
        <v>1090</v>
      </c>
      <c r="O146" s="4"/>
      <c r="P146" s="23">
        <v>40</v>
      </c>
      <c r="Q146" s="28">
        <v>22</v>
      </c>
      <c r="R146" s="28">
        <v>0</v>
      </c>
      <c r="S146" s="1">
        <v>0</v>
      </c>
      <c r="T146" s="6">
        <f>Q146+(R146/20)+(S146/240)</f>
        <v>22</v>
      </c>
      <c r="V146" s="10">
        <f>(T146*20)/P146</f>
        <v>11</v>
      </c>
      <c r="W146" s="1"/>
      <c r="X146" s="10"/>
      <c r="Y146" s="10"/>
      <c r="Z146" s="10"/>
      <c r="AA146" s="10"/>
      <c r="AB146" s="10"/>
      <c r="AC146" s="10"/>
      <c r="AI146" s="1"/>
      <c r="AJ146" s="1"/>
      <c r="AK146" s="1"/>
      <c r="AO146" s="1"/>
      <c r="AP146" s="1"/>
      <c r="AQ146" s="14"/>
      <c r="AR146" s="14"/>
      <c r="AT146" s="6"/>
      <c r="AW146" s="1"/>
      <c r="AX146" s="1"/>
      <c r="AY146" s="1"/>
      <c r="AZ146" s="6"/>
      <c r="BA146" s="6"/>
      <c r="BB146" s="1"/>
      <c r="BD146" s="23"/>
      <c r="BE146" s="23"/>
      <c r="BF146" s="10"/>
      <c r="BG146" s="23"/>
      <c r="BH146" s="23"/>
      <c r="BI146" s="1"/>
      <c r="BJ146" t="s">
        <v>682</v>
      </c>
      <c r="BK146" t="s">
        <v>53</v>
      </c>
    </row>
    <row r="147" spans="1:62" ht="12.75">
      <c r="A147" s="16">
        <v>1489</v>
      </c>
      <c r="B147" s="1" t="s">
        <v>584</v>
      </c>
      <c r="C147" s="25">
        <v>203.3</v>
      </c>
      <c r="D147" t="s">
        <v>1191</v>
      </c>
      <c r="E147" s="25" t="s">
        <v>136</v>
      </c>
      <c r="F147" s="31"/>
      <c r="G147" s="30"/>
      <c r="H147" s="31">
        <f>G147/1.5</f>
        <v>0</v>
      </c>
      <c r="I147" t="s">
        <v>592</v>
      </c>
      <c r="J147" s="1" t="s">
        <v>396</v>
      </c>
      <c r="K147" t="s">
        <v>638</v>
      </c>
      <c r="L147" s="1" t="s">
        <v>586</v>
      </c>
      <c r="M147" s="1" t="s">
        <v>9</v>
      </c>
      <c r="N147" t="s">
        <v>9</v>
      </c>
      <c r="O147" s="4"/>
      <c r="P147" s="23">
        <v>6</v>
      </c>
      <c r="Q147" s="28"/>
      <c r="R147" s="28"/>
      <c r="S147" s="1"/>
      <c r="T147" s="6">
        <f>P147*V147/20</f>
        <v>2.7</v>
      </c>
      <c r="V147" s="10">
        <v>9</v>
      </c>
      <c r="W147" s="1"/>
      <c r="X147" s="10"/>
      <c r="Y147" s="10"/>
      <c r="Z147" s="10"/>
      <c r="AA147" s="10"/>
      <c r="AB147" s="10"/>
      <c r="AC147" s="10"/>
      <c r="AI147" s="1"/>
      <c r="AJ147" s="1"/>
      <c r="AK147" s="1"/>
      <c r="AO147" s="1"/>
      <c r="AP147" s="1"/>
      <c r="AQ147" s="14"/>
      <c r="AR147" s="14"/>
      <c r="AT147" s="6"/>
      <c r="AW147" s="1"/>
      <c r="AX147" s="1"/>
      <c r="AY147" s="1"/>
      <c r="AZ147" s="6"/>
      <c r="BA147" s="6"/>
      <c r="BB147" s="1"/>
      <c r="BD147" s="23"/>
      <c r="BE147" s="23"/>
      <c r="BF147" s="10"/>
      <c r="BG147" s="23"/>
      <c r="BH147" s="23"/>
      <c r="BI147" s="1"/>
      <c r="BJ147" t="s">
        <v>638</v>
      </c>
    </row>
    <row r="148" spans="1:62" ht="12.75">
      <c r="A148" s="16">
        <v>1489</v>
      </c>
      <c r="B148" s="1" t="s">
        <v>584</v>
      </c>
      <c r="C148" s="25">
        <v>203.4</v>
      </c>
      <c r="D148" t="s">
        <v>1191</v>
      </c>
      <c r="E148" s="25" t="s">
        <v>136</v>
      </c>
      <c r="F148" s="31"/>
      <c r="G148" s="30"/>
      <c r="H148" s="31">
        <f>G148/1.5</f>
        <v>0</v>
      </c>
      <c r="I148" t="s">
        <v>610</v>
      </c>
      <c r="J148" s="1" t="s">
        <v>396</v>
      </c>
      <c r="K148" t="s">
        <v>682</v>
      </c>
      <c r="L148" s="1" t="s">
        <v>1341</v>
      </c>
      <c r="M148" s="1" t="s">
        <v>972</v>
      </c>
      <c r="N148" t="s">
        <v>499</v>
      </c>
      <c r="O148" s="4"/>
      <c r="P148" s="23">
        <v>69.5</v>
      </c>
      <c r="Q148" s="28">
        <v>31</v>
      </c>
      <c r="R148" s="28">
        <v>5</v>
      </c>
      <c r="S148" s="1">
        <v>6</v>
      </c>
      <c r="T148" s="6">
        <f>Q148+(R148/20)+(S148/240)</f>
        <v>31.275</v>
      </c>
      <c r="V148" s="10">
        <f>(T148*20)/P148</f>
        <v>9</v>
      </c>
      <c r="W148" s="1"/>
      <c r="X148" s="10"/>
      <c r="Y148" s="10"/>
      <c r="Z148" s="10"/>
      <c r="AA148" s="10"/>
      <c r="AB148" s="10"/>
      <c r="AC148" s="10"/>
      <c r="AI148" s="1"/>
      <c r="AJ148" s="1"/>
      <c r="AK148" s="1"/>
      <c r="AO148" s="1"/>
      <c r="AP148" s="1"/>
      <c r="AQ148" s="14"/>
      <c r="AR148" s="14"/>
      <c r="AT148" s="6"/>
      <c r="AW148" s="1"/>
      <c r="AX148" s="1"/>
      <c r="AY148" s="1"/>
      <c r="AZ148" s="6"/>
      <c r="BA148" s="6"/>
      <c r="BB148" s="1"/>
      <c r="BD148" s="23"/>
      <c r="BE148" s="23"/>
      <c r="BF148" s="10"/>
      <c r="BG148" s="23"/>
      <c r="BH148" s="23"/>
      <c r="BI148" s="1"/>
      <c r="BJ148" t="s">
        <v>682</v>
      </c>
    </row>
    <row r="149" spans="1:62" ht="12.75">
      <c r="A149" s="16">
        <v>1489</v>
      </c>
      <c r="B149" s="1" t="s">
        <v>584</v>
      </c>
      <c r="C149" s="25">
        <v>203.5</v>
      </c>
      <c r="D149" t="s">
        <v>1191</v>
      </c>
      <c r="E149" s="25" t="s">
        <v>136</v>
      </c>
      <c r="F149" s="31"/>
      <c r="G149" s="30"/>
      <c r="H149" s="31">
        <f>G149/1.5</f>
        <v>0</v>
      </c>
      <c r="I149" t="s">
        <v>615</v>
      </c>
      <c r="J149" s="1" t="s">
        <v>396</v>
      </c>
      <c r="K149" t="s">
        <v>618</v>
      </c>
      <c r="L149" s="1" t="s">
        <v>1341</v>
      </c>
      <c r="M149" s="1" t="s">
        <v>416</v>
      </c>
      <c r="N149" t="s">
        <v>9</v>
      </c>
      <c r="O149" s="4"/>
      <c r="P149" s="23">
        <v>6</v>
      </c>
      <c r="Q149" s="28">
        <v>2</v>
      </c>
      <c r="R149" s="28">
        <v>5</v>
      </c>
      <c r="S149" s="1">
        <v>0</v>
      </c>
      <c r="T149" s="6">
        <f>Q149+(R149/20)+(S149/240)</f>
        <v>2.25</v>
      </c>
      <c r="V149" s="10">
        <f>(T149*20)/P149</f>
        <v>7.5</v>
      </c>
      <c r="W149" s="1"/>
      <c r="X149" s="10"/>
      <c r="Y149" s="10"/>
      <c r="Z149" s="10"/>
      <c r="AA149" s="10"/>
      <c r="AB149" s="10"/>
      <c r="AC149" s="10"/>
      <c r="AI149" s="1"/>
      <c r="AJ149" s="1"/>
      <c r="AK149" s="1"/>
      <c r="AO149" s="1"/>
      <c r="AP149" s="1"/>
      <c r="AQ149" s="14"/>
      <c r="AR149" s="14"/>
      <c r="AT149" s="6"/>
      <c r="AW149" s="1"/>
      <c r="AX149" s="1"/>
      <c r="AY149" s="1"/>
      <c r="AZ149" s="6"/>
      <c r="BA149" s="6"/>
      <c r="BB149" s="1"/>
      <c r="BD149" s="23"/>
      <c r="BE149" s="23"/>
      <c r="BF149" s="10"/>
      <c r="BG149" s="23"/>
      <c r="BH149" s="23"/>
      <c r="BI149" s="1"/>
      <c r="BJ149" t="s">
        <v>618</v>
      </c>
    </row>
    <row r="150" spans="1:62" ht="12.75">
      <c r="A150" s="16">
        <v>1489</v>
      </c>
      <c r="B150" s="1" t="s">
        <v>584</v>
      </c>
      <c r="C150" s="25">
        <v>203.6</v>
      </c>
      <c r="D150" t="s">
        <v>1191</v>
      </c>
      <c r="E150" s="25" t="s">
        <v>136</v>
      </c>
      <c r="F150" s="31">
        <v>7</v>
      </c>
      <c r="G150" s="30"/>
      <c r="H150" s="31">
        <f>G150/1.5</f>
        <v>0</v>
      </c>
      <c r="I150" t="s">
        <v>839</v>
      </c>
      <c r="J150" s="1" t="s">
        <v>396</v>
      </c>
      <c r="K150" t="s">
        <v>860</v>
      </c>
      <c r="L150" s="1" t="s">
        <v>1341</v>
      </c>
      <c r="M150" s="1" t="s">
        <v>811</v>
      </c>
      <c r="N150" t="s">
        <v>9</v>
      </c>
      <c r="O150" s="4">
        <v>7</v>
      </c>
      <c r="P150" s="23">
        <v>7</v>
      </c>
      <c r="Q150" s="28">
        <v>67</v>
      </c>
      <c r="R150" s="28">
        <v>19</v>
      </c>
      <c r="S150" s="1">
        <v>10.5</v>
      </c>
      <c r="T150" s="6">
        <f>Q150+(R150/20)+(S150/240)</f>
        <v>67.99375</v>
      </c>
      <c r="W150" s="1"/>
      <c r="X150" s="10"/>
      <c r="Y150" s="10"/>
      <c r="Z150" s="10"/>
      <c r="AA150" s="10"/>
      <c r="AB150" s="10"/>
      <c r="AC150" s="10"/>
      <c r="AI150" s="1"/>
      <c r="AJ150" s="1"/>
      <c r="AK150" s="1"/>
      <c r="AO150" s="1"/>
      <c r="AP150" s="1"/>
      <c r="AQ150" s="14"/>
      <c r="AR150" s="14"/>
      <c r="AT150" s="6"/>
      <c r="AW150" s="1"/>
      <c r="AX150" s="1"/>
      <c r="AY150" s="1"/>
      <c r="AZ150" s="6"/>
      <c r="BA150" s="6"/>
      <c r="BB150" s="1"/>
      <c r="BD150" s="23"/>
      <c r="BE150" s="23"/>
      <c r="BF150" s="10"/>
      <c r="BG150" s="23"/>
      <c r="BH150" s="23"/>
      <c r="BI150" s="1"/>
      <c r="BJ150" t="s">
        <v>860</v>
      </c>
    </row>
    <row r="151" spans="1:61" ht="12.75">
      <c r="A151" s="16"/>
      <c r="B151" s="1"/>
      <c r="C151" s="25"/>
      <c r="E151" s="25"/>
      <c r="F151" s="31"/>
      <c r="G151" s="30"/>
      <c r="H151" s="31"/>
      <c r="J151" s="1"/>
      <c r="L151" s="1"/>
      <c r="M151" s="1"/>
      <c r="O151" s="4"/>
      <c r="P151" s="23"/>
      <c r="Q151" s="28"/>
      <c r="R151" s="28"/>
      <c r="S151" s="1"/>
      <c r="W151" s="1"/>
      <c r="X151" s="10"/>
      <c r="Y151" s="10"/>
      <c r="Z151" s="10"/>
      <c r="AA151" s="10"/>
      <c r="AB151" s="10"/>
      <c r="AC151" s="10"/>
      <c r="AI151" s="1"/>
      <c r="AJ151" s="1"/>
      <c r="AK151" s="1"/>
      <c r="AO151" s="1"/>
      <c r="AP151" s="1"/>
      <c r="AQ151" s="14"/>
      <c r="AR151" s="14"/>
      <c r="AT151" s="6"/>
      <c r="AW151" s="1"/>
      <c r="AX151" s="1"/>
      <c r="AY151" s="1"/>
      <c r="AZ151" s="6"/>
      <c r="BA151" s="6"/>
      <c r="BB151" s="1"/>
      <c r="BD151" s="23"/>
      <c r="BE151" s="23"/>
      <c r="BF151" s="10"/>
      <c r="BG151" s="23"/>
      <c r="BH151" s="23"/>
      <c r="BI151" s="1"/>
    </row>
    <row r="152" spans="1:63" ht="12.75">
      <c r="A152" s="16" t="s">
        <v>82</v>
      </c>
      <c r="B152" s="1" t="s">
        <v>9</v>
      </c>
      <c r="C152" s="25">
        <v>204.1</v>
      </c>
      <c r="D152" t="s">
        <v>1192</v>
      </c>
      <c r="E152" s="25" t="s">
        <v>149</v>
      </c>
      <c r="F152" s="31"/>
      <c r="G152" s="30"/>
      <c r="H152" s="31">
        <f>G152/1.5</f>
        <v>0</v>
      </c>
      <c r="I152" t="s">
        <v>735</v>
      </c>
      <c r="J152" s="1" t="s">
        <v>396</v>
      </c>
      <c r="K152" t="s">
        <v>618</v>
      </c>
      <c r="L152" s="1" t="s">
        <v>1341</v>
      </c>
      <c r="M152" s="1" t="s">
        <v>416</v>
      </c>
      <c r="N152" t="s">
        <v>9</v>
      </c>
      <c r="O152" s="4"/>
      <c r="P152" s="23">
        <v>182</v>
      </c>
      <c r="Q152" s="28">
        <v>72</v>
      </c>
      <c r="R152" s="28">
        <v>16</v>
      </c>
      <c r="S152" s="1">
        <v>0</v>
      </c>
      <c r="T152" s="6">
        <f>Q152+(R152/20)+(S152/240)</f>
        <v>72.8</v>
      </c>
      <c r="V152" s="10">
        <v>8</v>
      </c>
      <c r="W152" s="1"/>
      <c r="X152" s="10"/>
      <c r="Y152" s="10"/>
      <c r="Z152" s="10"/>
      <c r="AA152" s="10"/>
      <c r="AB152" s="10"/>
      <c r="AC152" s="10"/>
      <c r="AI152" s="1"/>
      <c r="AJ152" s="1"/>
      <c r="AK152" s="1"/>
      <c r="AO152" s="1"/>
      <c r="AP152" s="1"/>
      <c r="AQ152" s="14"/>
      <c r="AR152" s="14"/>
      <c r="AT152" s="6"/>
      <c r="AW152" s="1"/>
      <c r="AX152" s="1"/>
      <c r="AY152" s="1"/>
      <c r="AZ152" s="6"/>
      <c r="BA152" s="6"/>
      <c r="BB152" s="1"/>
      <c r="BD152" s="23"/>
      <c r="BE152" s="23"/>
      <c r="BF152" s="10"/>
      <c r="BG152" s="23"/>
      <c r="BH152" s="23"/>
      <c r="BI152" s="1"/>
      <c r="BJ152" t="s">
        <v>618</v>
      </c>
      <c r="BK152" t="s">
        <v>22</v>
      </c>
    </row>
    <row r="153" spans="1:63" ht="12.75">
      <c r="A153" s="16" t="s">
        <v>82</v>
      </c>
      <c r="B153" s="1" t="s">
        <v>9</v>
      </c>
      <c r="C153" s="25">
        <v>204.2</v>
      </c>
      <c r="D153" t="s">
        <v>1192</v>
      </c>
      <c r="E153" s="25" t="s">
        <v>149</v>
      </c>
      <c r="F153" s="31"/>
      <c r="G153" s="30"/>
      <c r="H153" s="31">
        <f>G153/1.5</f>
        <v>0</v>
      </c>
      <c r="I153" t="s">
        <v>759</v>
      </c>
      <c r="J153" s="1" t="s">
        <v>396</v>
      </c>
      <c r="K153" t="s">
        <v>618</v>
      </c>
      <c r="L153" s="1" t="s">
        <v>1341</v>
      </c>
      <c r="M153" s="1" t="s">
        <v>416</v>
      </c>
      <c r="N153" t="s">
        <v>1101</v>
      </c>
      <c r="O153" s="4"/>
      <c r="P153" s="23">
        <v>40</v>
      </c>
      <c r="Q153" s="28">
        <v>16</v>
      </c>
      <c r="R153" s="28">
        <v>0</v>
      </c>
      <c r="S153" s="1">
        <v>0</v>
      </c>
      <c r="T153" s="6">
        <f>Q153+(R153/20)+(S153/240)</f>
        <v>16</v>
      </c>
      <c r="V153" s="10">
        <f>(T153*20)/P153</f>
        <v>8</v>
      </c>
      <c r="W153" s="1"/>
      <c r="X153" s="10"/>
      <c r="Y153" s="10"/>
      <c r="Z153" s="10"/>
      <c r="AA153" s="10"/>
      <c r="AB153" s="10"/>
      <c r="AC153" s="10"/>
      <c r="AI153" s="1"/>
      <c r="AJ153" s="1"/>
      <c r="AK153" s="1"/>
      <c r="AO153" s="1"/>
      <c r="AP153" s="1"/>
      <c r="AQ153" s="14"/>
      <c r="AR153" s="14"/>
      <c r="AT153" s="6"/>
      <c r="AW153" s="1"/>
      <c r="AX153" s="1"/>
      <c r="AY153" s="1"/>
      <c r="AZ153" s="6"/>
      <c r="BA153" s="6"/>
      <c r="BB153" s="1"/>
      <c r="BD153" s="23"/>
      <c r="BE153" s="23"/>
      <c r="BF153" s="10"/>
      <c r="BG153" s="23"/>
      <c r="BH153" s="23"/>
      <c r="BI153" s="1"/>
      <c r="BJ153" t="s">
        <v>618</v>
      </c>
      <c r="BK153" t="s">
        <v>20</v>
      </c>
    </row>
    <row r="154" spans="1:63" ht="12.75">
      <c r="A154" s="16" t="s">
        <v>82</v>
      </c>
      <c r="B154" s="1" t="s">
        <v>9</v>
      </c>
      <c r="C154" s="25">
        <v>204.3</v>
      </c>
      <c r="D154" t="s">
        <v>1192</v>
      </c>
      <c r="E154" s="25" t="s">
        <v>149</v>
      </c>
      <c r="F154" s="31"/>
      <c r="G154" s="30"/>
      <c r="H154" s="31">
        <f>G154/1.5</f>
        <v>0</v>
      </c>
      <c r="I154" t="s">
        <v>760</v>
      </c>
      <c r="J154" s="1" t="s">
        <v>396</v>
      </c>
      <c r="K154" t="s">
        <v>618</v>
      </c>
      <c r="L154" s="1" t="s">
        <v>1341</v>
      </c>
      <c r="M154" s="1" t="s">
        <v>416</v>
      </c>
      <c r="N154" t="s">
        <v>9</v>
      </c>
      <c r="O154" s="4"/>
      <c r="P154" s="23">
        <v>24</v>
      </c>
      <c r="Q154" s="28">
        <v>7</v>
      </c>
      <c r="R154" s="28">
        <v>16</v>
      </c>
      <c r="S154" s="1">
        <v>0</v>
      </c>
      <c r="T154" s="6">
        <f>Q154+(R154/20)+(S154/240)</f>
        <v>7.8</v>
      </c>
      <c r="V154" s="10">
        <f>6+6/12</f>
        <v>6.5</v>
      </c>
      <c r="W154" s="1"/>
      <c r="X154" s="10"/>
      <c r="Y154" s="10"/>
      <c r="Z154" s="10"/>
      <c r="AA154" s="10"/>
      <c r="AB154" s="10"/>
      <c r="AC154" s="10"/>
      <c r="AI154" s="1"/>
      <c r="AJ154" s="1"/>
      <c r="AK154" s="1"/>
      <c r="AO154" s="1"/>
      <c r="AP154" s="1"/>
      <c r="AQ154" s="14"/>
      <c r="AR154" s="14"/>
      <c r="AT154" s="6"/>
      <c r="AW154" s="1"/>
      <c r="AX154" s="1"/>
      <c r="AY154" s="1"/>
      <c r="AZ154" s="6"/>
      <c r="BA154" s="6"/>
      <c r="BB154" s="1"/>
      <c r="BD154" s="23"/>
      <c r="BE154" s="23"/>
      <c r="BF154" s="10"/>
      <c r="BG154" s="23"/>
      <c r="BH154" s="23"/>
      <c r="BI154" s="1"/>
      <c r="BJ154" t="s">
        <v>618</v>
      </c>
      <c r="BK154" t="s">
        <v>21</v>
      </c>
    </row>
    <row r="155" spans="1:62" ht="12.75">
      <c r="A155" s="16" t="s">
        <v>82</v>
      </c>
      <c r="B155" s="1" t="s">
        <v>9</v>
      </c>
      <c r="C155" s="25">
        <v>204.4</v>
      </c>
      <c r="D155" t="s">
        <v>1192</v>
      </c>
      <c r="E155" s="25" t="s">
        <v>149</v>
      </c>
      <c r="F155" s="31"/>
      <c r="G155" s="30"/>
      <c r="H155" s="31">
        <f>G155/1.5</f>
        <v>0</v>
      </c>
      <c r="I155" t="s">
        <v>615</v>
      </c>
      <c r="J155" s="1" t="s">
        <v>396</v>
      </c>
      <c r="K155" t="s">
        <v>618</v>
      </c>
      <c r="L155" s="1" t="s">
        <v>1341</v>
      </c>
      <c r="M155" s="1" t="s">
        <v>416</v>
      </c>
      <c r="N155" t="s">
        <v>497</v>
      </c>
      <c r="O155" s="4"/>
      <c r="P155" s="23">
        <v>69.5</v>
      </c>
      <c r="Q155" s="28">
        <v>22</v>
      </c>
      <c r="R155" s="28">
        <v>11</v>
      </c>
      <c r="S155" s="1">
        <v>9</v>
      </c>
      <c r="T155" s="6">
        <f>Q155+(R155/20)+(S155/240)</f>
        <v>22.587500000000002</v>
      </c>
      <c r="V155" s="10">
        <f>(T155*20)/P155</f>
        <v>6.500000000000001</v>
      </c>
      <c r="W155" s="1"/>
      <c r="X155" s="10"/>
      <c r="Y155" s="10"/>
      <c r="Z155" s="10"/>
      <c r="AA155" s="10"/>
      <c r="AB155" s="10"/>
      <c r="AC155" s="10"/>
      <c r="AI155" s="1"/>
      <c r="AJ155" s="1"/>
      <c r="AK155" s="1"/>
      <c r="AO155" s="1"/>
      <c r="AP155" s="1"/>
      <c r="AQ155" s="14"/>
      <c r="AR155" s="14"/>
      <c r="AT155" s="6"/>
      <c r="AW155" s="1"/>
      <c r="AX155" s="1"/>
      <c r="AY155" s="1"/>
      <c r="AZ155" s="6"/>
      <c r="BA155" s="6"/>
      <c r="BB155" s="1"/>
      <c r="BD155" s="23"/>
      <c r="BE155" s="23"/>
      <c r="BF155" s="10"/>
      <c r="BG155" s="23"/>
      <c r="BH155" s="23"/>
      <c r="BI155" s="1"/>
      <c r="BJ155" t="s">
        <v>618</v>
      </c>
    </row>
    <row r="156" spans="1:62" ht="12.75">
      <c r="A156" s="16" t="s">
        <v>82</v>
      </c>
      <c r="B156" s="1" t="s">
        <v>9</v>
      </c>
      <c r="C156" s="25">
        <v>204.5</v>
      </c>
      <c r="D156" t="s">
        <v>1192</v>
      </c>
      <c r="E156" s="25" t="s">
        <v>149</v>
      </c>
      <c r="F156" s="31"/>
      <c r="G156" s="30"/>
      <c r="H156" s="31">
        <f>G156/1.5</f>
        <v>0</v>
      </c>
      <c r="I156" t="s">
        <v>595</v>
      </c>
      <c r="J156" s="1" t="s">
        <v>396</v>
      </c>
      <c r="K156" t="s">
        <v>690</v>
      </c>
      <c r="L156" s="1" t="s">
        <v>1341</v>
      </c>
      <c r="M156" s="1" t="s">
        <v>1064</v>
      </c>
      <c r="N156" t="s">
        <v>9</v>
      </c>
      <c r="O156" s="4"/>
      <c r="P156" s="23">
        <v>18</v>
      </c>
      <c r="Q156" s="28">
        <v>1</v>
      </c>
      <c r="R156" s="28">
        <v>18</v>
      </c>
      <c r="S156" s="1">
        <v>0</v>
      </c>
      <c r="T156" s="6">
        <f>Q156+(R156/20)+(S156/240)</f>
        <v>1.9</v>
      </c>
      <c r="V156" s="10">
        <f>(T156*20)/P156</f>
        <v>2.111111111111111</v>
      </c>
      <c r="W156" s="1"/>
      <c r="X156" s="10"/>
      <c r="Y156" s="10"/>
      <c r="Z156" s="10"/>
      <c r="AA156" s="10"/>
      <c r="AB156" s="10"/>
      <c r="AC156" s="10"/>
      <c r="AI156" s="1"/>
      <c r="AJ156" s="1"/>
      <c r="AK156" s="1"/>
      <c r="AO156" s="1"/>
      <c r="AP156" s="1"/>
      <c r="AQ156" s="14"/>
      <c r="AR156" s="14"/>
      <c r="AT156" s="6"/>
      <c r="AW156" s="1"/>
      <c r="AX156" s="1"/>
      <c r="AY156" s="1"/>
      <c r="AZ156" s="6"/>
      <c r="BA156" s="6"/>
      <c r="BB156" s="1"/>
      <c r="BD156" s="23"/>
      <c r="BE156" s="23"/>
      <c r="BF156" s="10"/>
      <c r="BG156" s="23"/>
      <c r="BH156" s="23"/>
      <c r="BI156" s="1"/>
      <c r="BJ156" t="s">
        <v>690</v>
      </c>
    </row>
    <row r="157" spans="1:61" ht="12.75">
      <c r="A157" s="16"/>
      <c r="B157" s="1"/>
      <c r="C157" s="25"/>
      <c r="E157" s="25"/>
      <c r="F157" s="31"/>
      <c r="G157" s="30"/>
      <c r="H157" s="31"/>
      <c r="J157" s="1"/>
      <c r="L157" s="1"/>
      <c r="M157" s="1"/>
      <c r="O157" s="4"/>
      <c r="P157" s="23"/>
      <c r="Q157" s="28"/>
      <c r="R157" s="28"/>
      <c r="S157" s="1"/>
      <c r="W157" s="1"/>
      <c r="X157" s="10"/>
      <c r="Y157" s="10"/>
      <c r="Z157" s="10"/>
      <c r="AA157" s="10"/>
      <c r="AB157" s="10"/>
      <c r="AC157" s="10"/>
      <c r="AI157" s="1"/>
      <c r="AJ157" s="1"/>
      <c r="AK157" s="1"/>
      <c r="AO157" s="1"/>
      <c r="AP157" s="1"/>
      <c r="AQ157" s="14"/>
      <c r="AR157" s="14"/>
      <c r="AT157" s="6"/>
      <c r="AW157" s="1"/>
      <c r="AX157" s="1"/>
      <c r="AY157" s="1"/>
      <c r="AZ157" s="6"/>
      <c r="BA157" s="6"/>
      <c r="BB157" s="1"/>
      <c r="BD157" s="23"/>
      <c r="BE157" s="23"/>
      <c r="BF157" s="10"/>
      <c r="BG157" s="23"/>
      <c r="BH157" s="23"/>
      <c r="BI157" s="1"/>
    </row>
    <row r="158" spans="1:62" ht="12.75">
      <c r="A158" s="16" t="s">
        <v>83</v>
      </c>
      <c r="B158" s="1" t="s">
        <v>9</v>
      </c>
      <c r="C158" s="25">
        <v>205.1</v>
      </c>
      <c r="D158" t="s">
        <v>482</v>
      </c>
      <c r="E158" s="25" t="s">
        <v>147</v>
      </c>
      <c r="F158" s="31"/>
      <c r="G158" s="30"/>
      <c r="H158" s="31">
        <f>G158/1.5</f>
        <v>0</v>
      </c>
      <c r="I158" t="s">
        <v>1131</v>
      </c>
      <c r="J158" s="1" t="s">
        <v>396</v>
      </c>
      <c r="K158" t="s">
        <v>1081</v>
      </c>
      <c r="L158" s="1" t="s">
        <v>1341</v>
      </c>
      <c r="M158" s="1" t="s">
        <v>972</v>
      </c>
      <c r="N158" t="s">
        <v>1269</v>
      </c>
      <c r="O158" s="4"/>
      <c r="P158" s="23">
        <v>182</v>
      </c>
      <c r="Q158" s="28">
        <v>61</v>
      </c>
      <c r="R158" s="28">
        <v>3</v>
      </c>
      <c r="S158" s="1">
        <v>6</v>
      </c>
      <c r="T158" s="6">
        <f>Q158+(R158/20)+(S158/240)</f>
        <v>61.175</v>
      </c>
      <c r="V158" s="10">
        <f>(T158*20)/P158</f>
        <v>6.722527472527473</v>
      </c>
      <c r="W158" s="1"/>
      <c r="X158" s="10"/>
      <c r="Y158" s="10"/>
      <c r="Z158" s="10"/>
      <c r="AA158" s="10"/>
      <c r="AB158" s="10"/>
      <c r="AC158" s="10"/>
      <c r="AI158" s="1"/>
      <c r="AJ158" s="1"/>
      <c r="AK158" s="1"/>
      <c r="AO158" s="1"/>
      <c r="AP158" s="1"/>
      <c r="AQ158" s="14"/>
      <c r="AR158" s="14"/>
      <c r="AT158" s="6"/>
      <c r="AW158" s="1"/>
      <c r="AX158" s="1"/>
      <c r="AY158" s="1"/>
      <c r="AZ158" s="6"/>
      <c r="BA158" s="6"/>
      <c r="BB158" s="1"/>
      <c r="BD158" s="23"/>
      <c r="BE158" s="23"/>
      <c r="BF158" s="10"/>
      <c r="BG158" s="23"/>
      <c r="BH158" s="23"/>
      <c r="BI158" s="1"/>
      <c r="BJ158" t="s">
        <v>1081</v>
      </c>
    </row>
    <row r="159" spans="1:62" ht="12.75">
      <c r="A159" s="16" t="s">
        <v>83</v>
      </c>
      <c r="B159" s="1" t="s">
        <v>9</v>
      </c>
      <c r="C159" s="25">
        <v>205.2</v>
      </c>
      <c r="D159" t="s">
        <v>482</v>
      </c>
      <c r="E159" s="25" t="s">
        <v>147</v>
      </c>
      <c r="F159" s="31">
        <f>1+1/3</f>
        <v>1.3333333333333333</v>
      </c>
      <c r="G159" s="31">
        <v>9.828125</v>
      </c>
      <c r="H159" s="31">
        <f>G159/1.5</f>
        <v>6.552083333333333</v>
      </c>
      <c r="I159" t="s">
        <v>1124</v>
      </c>
      <c r="J159" s="1" t="s">
        <v>396</v>
      </c>
      <c r="K159" t="s">
        <v>1177</v>
      </c>
      <c r="L159" s="1" t="s">
        <v>1341</v>
      </c>
      <c r="M159" s="1" t="s">
        <v>1314</v>
      </c>
      <c r="N159" t="s">
        <v>9</v>
      </c>
      <c r="O159" s="4">
        <f>1+1/3</f>
        <v>1.3333333333333333</v>
      </c>
      <c r="P159" s="23"/>
      <c r="Q159" s="28">
        <v>13</v>
      </c>
      <c r="R159" s="28">
        <v>2</v>
      </c>
      <c r="S159" s="1">
        <v>1</v>
      </c>
      <c r="T159" s="6">
        <f>Q159+(R159/20)+(S159/240)</f>
        <v>13.104166666666666</v>
      </c>
      <c r="U159" s="6">
        <f>T159/O159</f>
        <v>9.828125</v>
      </c>
      <c r="W159" s="1"/>
      <c r="X159" s="10"/>
      <c r="Y159" s="10"/>
      <c r="Z159" s="10"/>
      <c r="AA159" s="10"/>
      <c r="AB159" s="10"/>
      <c r="AC159" s="10"/>
      <c r="AH159" s="6">
        <f>U159+AG159</f>
        <v>9.828125</v>
      </c>
      <c r="AI159" s="1"/>
      <c r="AJ159" s="1"/>
      <c r="AK159" s="1"/>
      <c r="AO159" s="1"/>
      <c r="AP159" s="1"/>
      <c r="AQ159" s="14"/>
      <c r="AR159" s="14"/>
      <c r="AT159" s="6"/>
      <c r="AW159" s="1"/>
      <c r="AX159" s="1"/>
      <c r="AY159" s="1"/>
      <c r="AZ159" s="6"/>
      <c r="BA159" s="6"/>
      <c r="BB159" s="1"/>
      <c r="BD159" s="23"/>
      <c r="BE159" s="23"/>
      <c r="BF159" s="10"/>
      <c r="BG159" s="23"/>
      <c r="BH159" s="23"/>
      <c r="BI159" s="1"/>
      <c r="BJ159" t="s">
        <v>1177</v>
      </c>
    </row>
    <row r="160" spans="1:62" ht="12.75">
      <c r="A160" s="16" t="s">
        <v>83</v>
      </c>
      <c r="B160" s="1" t="s">
        <v>9</v>
      </c>
      <c r="C160" s="25">
        <v>205.3</v>
      </c>
      <c r="D160" t="s">
        <v>482</v>
      </c>
      <c r="E160" s="25" t="s">
        <v>147</v>
      </c>
      <c r="F160" s="31">
        <v>1</v>
      </c>
      <c r="G160" s="31">
        <v>10</v>
      </c>
      <c r="H160" s="31">
        <f>G160/1.5</f>
        <v>6.666666666666667</v>
      </c>
      <c r="I160" t="s">
        <v>1115</v>
      </c>
      <c r="J160" s="1" t="s">
        <v>396</v>
      </c>
      <c r="K160" t="s">
        <v>795</v>
      </c>
      <c r="L160" s="1" t="s">
        <v>586</v>
      </c>
      <c r="M160" s="1" t="s">
        <v>1070</v>
      </c>
      <c r="N160" t="s">
        <v>9</v>
      </c>
      <c r="O160" s="4">
        <v>1</v>
      </c>
      <c r="P160" s="23"/>
      <c r="Q160" s="28">
        <v>10</v>
      </c>
      <c r="R160" s="28">
        <v>0</v>
      </c>
      <c r="S160" s="1">
        <v>0</v>
      </c>
      <c r="T160" s="6">
        <f>Q160+(R160/20)+(S160/240)</f>
        <v>10</v>
      </c>
      <c r="U160" s="6">
        <f>T160/O160</f>
        <v>10</v>
      </c>
      <c r="V160" s="10">
        <f>6+8/12</f>
        <v>6.666666666666667</v>
      </c>
      <c r="W160" s="1"/>
      <c r="X160" s="10"/>
      <c r="Y160" s="10"/>
      <c r="Z160" s="10"/>
      <c r="AA160" s="10"/>
      <c r="AB160" s="10"/>
      <c r="AC160" s="10"/>
      <c r="AH160" s="6">
        <f>U160+AG160</f>
        <v>10</v>
      </c>
      <c r="AI160" s="1"/>
      <c r="AJ160" s="1"/>
      <c r="AK160" s="1"/>
      <c r="AO160" s="1"/>
      <c r="AP160" s="1"/>
      <c r="AQ160" s="14"/>
      <c r="AR160" s="14"/>
      <c r="AT160" s="6"/>
      <c r="AW160" s="1"/>
      <c r="AX160" s="1"/>
      <c r="AY160" s="1"/>
      <c r="AZ160" s="6"/>
      <c r="BA160" s="6"/>
      <c r="BB160" s="1"/>
      <c r="BD160" s="23"/>
      <c r="BE160" s="23"/>
      <c r="BF160" s="10"/>
      <c r="BG160" s="23"/>
      <c r="BH160" s="23"/>
      <c r="BI160" s="1"/>
      <c r="BJ160" t="s">
        <v>795</v>
      </c>
    </row>
    <row r="161" spans="1:62" ht="12.75">
      <c r="A161" s="16" t="s">
        <v>83</v>
      </c>
      <c r="B161" s="1" t="s">
        <v>9</v>
      </c>
      <c r="C161" s="25">
        <v>205.4</v>
      </c>
      <c r="D161" t="s">
        <v>482</v>
      </c>
      <c r="E161" s="25" t="s">
        <v>147</v>
      </c>
      <c r="F161" s="31"/>
      <c r="G161" s="30"/>
      <c r="H161" s="31">
        <f>G161/1.5</f>
        <v>0</v>
      </c>
      <c r="I161" t="s">
        <v>746</v>
      </c>
      <c r="J161" s="1" t="s">
        <v>396</v>
      </c>
      <c r="K161" t="s">
        <v>430</v>
      </c>
      <c r="L161" s="1" t="s">
        <v>809</v>
      </c>
      <c r="M161" s="1" t="s">
        <v>416</v>
      </c>
      <c r="N161" t="s">
        <v>9</v>
      </c>
      <c r="O161" s="4"/>
      <c r="P161" s="23">
        <v>36</v>
      </c>
      <c r="Q161" s="28">
        <v>8</v>
      </c>
      <c r="R161" s="28">
        <v>16</v>
      </c>
      <c r="S161" s="1">
        <v>18</v>
      </c>
      <c r="T161" s="6">
        <f>Q161+(R161/20)+(S161/240)</f>
        <v>8.875</v>
      </c>
      <c r="V161" s="10">
        <f>(T161*20)/P161</f>
        <v>4.930555555555555</v>
      </c>
      <c r="W161" s="1"/>
      <c r="X161" s="10"/>
      <c r="Y161" s="10"/>
      <c r="Z161" s="10"/>
      <c r="AA161" s="10"/>
      <c r="AB161" s="10"/>
      <c r="AC161" s="10"/>
      <c r="AI161" s="1"/>
      <c r="AJ161" s="1"/>
      <c r="AK161" s="1"/>
      <c r="AO161" s="1"/>
      <c r="AP161" s="1"/>
      <c r="AQ161" s="14"/>
      <c r="AR161" s="14"/>
      <c r="AT161" s="6"/>
      <c r="AW161" s="1"/>
      <c r="AX161" s="1"/>
      <c r="AY161" s="1"/>
      <c r="AZ161" s="6"/>
      <c r="BA161" s="6"/>
      <c r="BB161" s="1"/>
      <c r="BD161" s="23"/>
      <c r="BE161" s="23"/>
      <c r="BF161" s="10"/>
      <c r="BG161" s="23"/>
      <c r="BH161" s="23"/>
      <c r="BI161" s="1"/>
      <c r="BJ161" t="s">
        <v>430</v>
      </c>
    </row>
    <row r="162" spans="1:61" ht="12.75">
      <c r="A162" s="16"/>
      <c r="B162" s="1"/>
      <c r="C162" s="25"/>
      <c r="E162" s="25"/>
      <c r="F162" s="31"/>
      <c r="G162" s="30"/>
      <c r="H162" s="31"/>
      <c r="J162" s="1"/>
      <c r="L162" s="1"/>
      <c r="M162" s="1"/>
      <c r="O162" s="4"/>
      <c r="P162" s="23"/>
      <c r="Q162" s="28"/>
      <c r="R162" s="28"/>
      <c r="S162" s="1"/>
      <c r="W162" s="1"/>
      <c r="X162" s="10"/>
      <c r="Y162" s="10"/>
      <c r="Z162" s="10"/>
      <c r="AA162" s="10"/>
      <c r="AB162" s="10"/>
      <c r="AC162" s="10"/>
      <c r="AI162" s="1"/>
      <c r="AJ162" s="1"/>
      <c r="AK162" s="1"/>
      <c r="AO162" s="1"/>
      <c r="AP162" s="1"/>
      <c r="AQ162" s="14"/>
      <c r="AR162" s="14"/>
      <c r="AT162" s="6"/>
      <c r="AW162" s="1"/>
      <c r="AX162" s="1"/>
      <c r="AY162" s="1"/>
      <c r="AZ162" s="6"/>
      <c r="BA162" s="6"/>
      <c r="BB162" s="1"/>
      <c r="BD162" s="23"/>
      <c r="BE162" s="23"/>
      <c r="BF162" s="10"/>
      <c r="BG162" s="23"/>
      <c r="BH162" s="23"/>
      <c r="BI162" s="1"/>
    </row>
    <row r="163" spans="1:62" ht="12.75">
      <c r="A163" s="16" t="s">
        <v>83</v>
      </c>
      <c r="B163" s="1" t="s">
        <v>9</v>
      </c>
      <c r="C163" s="25" t="s">
        <v>207</v>
      </c>
      <c r="D163" t="s">
        <v>482</v>
      </c>
      <c r="E163" s="25" t="s">
        <v>147</v>
      </c>
      <c r="F163" s="31"/>
      <c r="G163" s="31"/>
      <c r="H163" s="31"/>
      <c r="I163" t="s">
        <v>648</v>
      </c>
      <c r="J163" s="1" t="s">
        <v>396</v>
      </c>
      <c r="K163" t="s">
        <v>643</v>
      </c>
      <c r="L163" s="1" t="s">
        <v>809</v>
      </c>
      <c r="M163" s="1" t="s">
        <v>811</v>
      </c>
      <c r="N163" t="s">
        <v>9</v>
      </c>
      <c r="O163" s="4"/>
      <c r="P163" s="23">
        <v>42</v>
      </c>
      <c r="Q163" s="28">
        <v>10</v>
      </c>
      <c r="R163" s="28">
        <v>11</v>
      </c>
      <c r="S163" s="1">
        <v>4</v>
      </c>
      <c r="T163" s="6">
        <f>Q163+(R163/20)+(S163/240)</f>
        <v>10.566666666666668</v>
      </c>
      <c r="U163" s="6" t="e">
        <f>T163/O163</f>
        <v>#VALUE!</v>
      </c>
      <c r="V163" s="10">
        <f>(T163*20)/P163</f>
        <v>5.0317460317460325</v>
      </c>
      <c r="W163" s="1"/>
      <c r="X163" s="10"/>
      <c r="Y163" s="10"/>
      <c r="Z163" s="10"/>
      <c r="AA163" s="10"/>
      <c r="AB163" s="10"/>
      <c r="AC163" s="10"/>
      <c r="AI163" s="1"/>
      <c r="AJ163" s="1"/>
      <c r="AK163" s="1"/>
      <c r="AO163" s="1"/>
      <c r="AP163" s="1"/>
      <c r="AQ163" s="14"/>
      <c r="AR163" s="14"/>
      <c r="AT163" s="6"/>
      <c r="AW163" s="1"/>
      <c r="AX163" s="1"/>
      <c r="AY163" s="1"/>
      <c r="AZ163" s="6"/>
      <c r="BA163" s="6"/>
      <c r="BB163" s="1"/>
      <c r="BD163" s="23"/>
      <c r="BE163" s="23"/>
      <c r="BF163" s="10"/>
      <c r="BG163" s="23"/>
      <c r="BH163" s="23"/>
      <c r="BI163" s="1"/>
      <c r="BJ163" t="s">
        <v>643</v>
      </c>
    </row>
    <row r="164" spans="1:61" ht="12.75">
      <c r="A164" s="16"/>
      <c r="B164" s="1"/>
      <c r="C164" s="25"/>
      <c r="E164" s="25"/>
      <c r="F164" s="31"/>
      <c r="G164" s="31"/>
      <c r="H164" s="31"/>
      <c r="J164" s="1"/>
      <c r="L164" s="1"/>
      <c r="M164" s="1"/>
      <c r="O164" s="4"/>
      <c r="P164" s="23"/>
      <c r="Q164" s="28"/>
      <c r="R164" s="28"/>
      <c r="S164" s="1"/>
      <c r="T164" s="6">
        <f>Q164+(R164/20)+(S164/240)</f>
        <v>0</v>
      </c>
      <c r="U164" s="6" t="e">
        <f>T164/O164</f>
        <v>#VALUE!</v>
      </c>
      <c r="V164" s="10" t="e">
        <f>(T164*20)/P164</f>
        <v>#VALUE!</v>
      </c>
      <c r="W164" s="1"/>
      <c r="X164" s="10"/>
      <c r="Y164" s="10"/>
      <c r="Z164" s="10"/>
      <c r="AA164" s="10"/>
      <c r="AB164" s="10"/>
      <c r="AC164" s="10"/>
      <c r="AI164" s="1"/>
      <c r="AJ164" s="1"/>
      <c r="AK164" s="1"/>
      <c r="AO164" s="1"/>
      <c r="AP164" s="1"/>
      <c r="AQ164" s="14"/>
      <c r="AR164" s="14"/>
      <c r="AT164" s="6"/>
      <c r="AW164" s="1"/>
      <c r="AX164" s="1"/>
      <c r="AY164" s="1"/>
      <c r="AZ164" s="6"/>
      <c r="BA164" s="6"/>
      <c r="BB164" s="1"/>
      <c r="BD164" s="23"/>
      <c r="BE164" s="23"/>
      <c r="BF164" s="10"/>
      <c r="BG164" s="23"/>
      <c r="BH164" s="23"/>
      <c r="BI164" s="1"/>
    </row>
    <row r="165" spans="1:62" ht="12.75">
      <c r="A165" s="16" t="s">
        <v>84</v>
      </c>
      <c r="B165" s="1" t="s">
        <v>9</v>
      </c>
      <c r="C165" s="25">
        <v>206.1</v>
      </c>
      <c r="D165" t="s">
        <v>1193</v>
      </c>
      <c r="E165" s="25" t="s">
        <v>68</v>
      </c>
      <c r="F165" s="31"/>
      <c r="G165" s="30"/>
      <c r="H165" s="31">
        <f>G165/1.5</f>
        <v>0</v>
      </c>
      <c r="I165" t="s">
        <v>699</v>
      </c>
      <c r="J165" s="1" t="s">
        <v>396</v>
      </c>
      <c r="K165" t="s">
        <v>714</v>
      </c>
      <c r="L165" s="1" t="s">
        <v>1341</v>
      </c>
      <c r="M165" s="1" t="s">
        <v>416</v>
      </c>
      <c r="N165" t="s">
        <v>1246</v>
      </c>
      <c r="O165" s="4"/>
      <c r="P165" s="23">
        <v>182</v>
      </c>
      <c r="Q165" s="28">
        <v>69</v>
      </c>
      <c r="R165" s="28">
        <v>15</v>
      </c>
      <c r="S165" s="1">
        <v>4</v>
      </c>
      <c r="T165" s="6">
        <f>Q165+(R165/20)+(S165/240)</f>
        <v>69.76666666666667</v>
      </c>
      <c r="V165" s="10">
        <f>(T165*20)/P165</f>
        <v>7.666666666666666</v>
      </c>
      <c r="W165" s="1"/>
      <c r="X165" s="10"/>
      <c r="Y165" s="10"/>
      <c r="Z165" s="10"/>
      <c r="AA165" s="10"/>
      <c r="AB165" s="10"/>
      <c r="AC165" s="10"/>
      <c r="AI165" s="1"/>
      <c r="AJ165" s="1"/>
      <c r="AK165" s="1"/>
      <c r="AO165" s="1"/>
      <c r="AP165" s="1"/>
      <c r="AQ165" s="14"/>
      <c r="AR165" s="14"/>
      <c r="AT165" s="6"/>
      <c r="AW165" s="1"/>
      <c r="AX165" s="1"/>
      <c r="AY165" s="1"/>
      <c r="AZ165" s="6"/>
      <c r="BA165" s="6"/>
      <c r="BB165" s="1"/>
      <c r="BD165" s="23"/>
      <c r="BE165" s="23"/>
      <c r="BF165" s="10"/>
      <c r="BG165" s="23"/>
      <c r="BH165" s="23"/>
      <c r="BI165" s="1"/>
      <c r="BJ165" t="s">
        <v>714</v>
      </c>
    </row>
    <row r="166" spans="1:62" ht="12.75">
      <c r="A166" s="16" t="s">
        <v>84</v>
      </c>
      <c r="B166" s="1" t="s">
        <v>9</v>
      </c>
      <c r="C166" s="25">
        <v>206.2</v>
      </c>
      <c r="D166" t="s">
        <v>1193</v>
      </c>
      <c r="E166" s="25" t="s">
        <v>68</v>
      </c>
      <c r="F166" s="31">
        <f>1+1/3</f>
        <v>1.3333333333333333</v>
      </c>
      <c r="G166" s="31">
        <v>11.500000000000002</v>
      </c>
      <c r="H166" s="31">
        <f>G166/1.5</f>
        <v>7.666666666666668</v>
      </c>
      <c r="I166" t="s">
        <v>1143</v>
      </c>
      <c r="J166" s="1" t="s">
        <v>396</v>
      </c>
      <c r="K166" t="s">
        <v>1172</v>
      </c>
      <c r="L166" s="1" t="s">
        <v>1341</v>
      </c>
      <c r="M166" s="1" t="s">
        <v>416</v>
      </c>
      <c r="N166" t="s">
        <v>1101</v>
      </c>
      <c r="O166" s="4">
        <f>1+1/3</f>
        <v>1.3333333333333333</v>
      </c>
      <c r="P166" s="23"/>
      <c r="Q166" s="28">
        <v>15</v>
      </c>
      <c r="R166" s="28">
        <v>6</v>
      </c>
      <c r="S166" s="1">
        <v>8</v>
      </c>
      <c r="T166" s="6">
        <f>Q166+(R166/20)+(S166/240)</f>
        <v>15.333333333333334</v>
      </c>
      <c r="U166" s="6">
        <f>T166/O166</f>
        <v>11.500000000000002</v>
      </c>
      <c r="W166" s="1"/>
      <c r="X166" s="10"/>
      <c r="Y166" s="10"/>
      <c r="Z166" s="10"/>
      <c r="AA166" s="10"/>
      <c r="AB166" s="10"/>
      <c r="AC166" s="10"/>
      <c r="AH166" s="6">
        <f>U166+AG166</f>
        <v>11.500000000000002</v>
      </c>
      <c r="AI166" s="1"/>
      <c r="AJ166" s="1"/>
      <c r="AK166" s="1"/>
      <c r="AO166" s="1"/>
      <c r="AP166" s="1"/>
      <c r="AQ166" s="14"/>
      <c r="AR166" s="14"/>
      <c r="AT166" s="6"/>
      <c r="AW166" s="1"/>
      <c r="AX166" s="1"/>
      <c r="AY166" s="1"/>
      <c r="AZ166" s="6"/>
      <c r="BA166" s="6"/>
      <c r="BB166" s="1"/>
      <c r="BD166" s="23"/>
      <c r="BE166" s="23"/>
      <c r="BF166" s="10"/>
      <c r="BG166" s="23"/>
      <c r="BH166" s="23"/>
      <c r="BI166" s="1"/>
      <c r="BJ166" t="s">
        <v>1172</v>
      </c>
    </row>
    <row r="167" spans="1:62" ht="12.75">
      <c r="A167" s="16" t="s">
        <v>84</v>
      </c>
      <c r="B167" s="1" t="s">
        <v>9</v>
      </c>
      <c r="C167" s="25">
        <v>206.3</v>
      </c>
      <c r="D167" t="s">
        <v>1193</v>
      </c>
      <c r="E167" s="25" t="s">
        <v>68</v>
      </c>
      <c r="F167" s="31">
        <v>1</v>
      </c>
      <c r="G167" s="31">
        <v>10.75</v>
      </c>
      <c r="H167" s="31">
        <f>G167/1.5</f>
        <v>7.166666666666667</v>
      </c>
      <c r="I167" t="s">
        <v>1149</v>
      </c>
      <c r="J167" s="1" t="s">
        <v>396</v>
      </c>
      <c r="K167" t="s">
        <v>1177</v>
      </c>
      <c r="L167" s="1" t="s">
        <v>1341</v>
      </c>
      <c r="M167" s="1" t="s">
        <v>1314</v>
      </c>
      <c r="N167" t="s">
        <v>551</v>
      </c>
      <c r="O167" s="4">
        <v>1</v>
      </c>
      <c r="P167" s="23"/>
      <c r="Q167" s="28">
        <v>10</v>
      </c>
      <c r="R167" s="28">
        <v>15</v>
      </c>
      <c r="S167" s="1">
        <v>0</v>
      </c>
      <c r="T167" s="6">
        <f>Q167+(R167/20)+(S167/240)</f>
        <v>10.75</v>
      </c>
      <c r="U167" s="6">
        <f>T167/O167</f>
        <v>10.75</v>
      </c>
      <c r="W167" s="1"/>
      <c r="X167" s="10"/>
      <c r="Y167" s="10"/>
      <c r="Z167" s="10"/>
      <c r="AA167" s="10"/>
      <c r="AB167" s="10"/>
      <c r="AC167" s="10"/>
      <c r="AH167" s="6">
        <f>U167+AG167</f>
        <v>10.75</v>
      </c>
      <c r="AI167" s="1"/>
      <c r="AJ167" s="1"/>
      <c r="AK167" s="1"/>
      <c r="AO167" s="1"/>
      <c r="AP167" s="1"/>
      <c r="AQ167" s="14"/>
      <c r="AR167" s="14"/>
      <c r="AT167" s="6"/>
      <c r="AW167" s="1"/>
      <c r="AX167" s="1"/>
      <c r="AY167" s="1"/>
      <c r="AZ167" s="6"/>
      <c r="BA167" s="6"/>
      <c r="BB167" s="1"/>
      <c r="BD167" s="23"/>
      <c r="BE167" s="23"/>
      <c r="BF167" s="10"/>
      <c r="BG167" s="23"/>
      <c r="BH167" s="23"/>
      <c r="BI167" s="1"/>
      <c r="BJ167" t="s">
        <v>1177</v>
      </c>
    </row>
    <row r="168" spans="1:62" ht="12.75">
      <c r="A168" s="16" t="s">
        <v>84</v>
      </c>
      <c r="B168" s="1" t="s">
        <v>9</v>
      </c>
      <c r="C168" s="25">
        <v>206.4</v>
      </c>
      <c r="D168" t="s">
        <v>1193</v>
      </c>
      <c r="E168" s="25" t="s">
        <v>68</v>
      </c>
      <c r="F168" s="31"/>
      <c r="G168" s="31"/>
      <c r="H168" s="31">
        <f>G168/1.5</f>
        <v>0</v>
      </c>
      <c r="I168" t="s">
        <v>731</v>
      </c>
      <c r="J168" s="1" t="s">
        <v>396</v>
      </c>
      <c r="K168" t="s">
        <v>727</v>
      </c>
      <c r="L168" s="1" t="s">
        <v>809</v>
      </c>
      <c r="M168" s="1" t="s">
        <v>1314</v>
      </c>
      <c r="N168" t="s">
        <v>9</v>
      </c>
      <c r="O168" s="4"/>
      <c r="P168" s="23">
        <v>24</v>
      </c>
      <c r="Q168" s="28">
        <v>7</v>
      </c>
      <c r="R168" s="28">
        <v>4</v>
      </c>
      <c r="S168" s="1">
        <v>0</v>
      </c>
      <c r="T168" s="6">
        <f>Q168+(R168/20)+(S168/240)</f>
        <v>7.2</v>
      </c>
      <c r="U168" s="6"/>
      <c r="V168" s="10">
        <f>(T168*20)/P168</f>
        <v>6</v>
      </c>
      <c r="W168" s="1"/>
      <c r="X168" s="10"/>
      <c r="Y168" s="10"/>
      <c r="Z168" s="10"/>
      <c r="AA168" s="10"/>
      <c r="AB168" s="10"/>
      <c r="AC168" s="10"/>
      <c r="AI168" s="1"/>
      <c r="AJ168" s="1"/>
      <c r="AK168" s="1"/>
      <c r="AO168" s="1"/>
      <c r="AP168" s="1"/>
      <c r="AQ168" s="14"/>
      <c r="AR168" s="14"/>
      <c r="AT168" s="6"/>
      <c r="AW168" s="1"/>
      <c r="AX168" s="1"/>
      <c r="AY168" s="1"/>
      <c r="AZ168" s="6"/>
      <c r="BA168" s="6"/>
      <c r="BB168" s="1"/>
      <c r="BD168" s="23"/>
      <c r="BE168" s="23"/>
      <c r="BF168" s="10"/>
      <c r="BG168" s="23"/>
      <c r="BH168" s="23"/>
      <c r="BI168" s="1"/>
      <c r="BJ168" t="s">
        <v>727</v>
      </c>
    </row>
    <row r="169" spans="1:62" ht="12.75">
      <c r="A169" s="16" t="s">
        <v>84</v>
      </c>
      <c r="B169" s="1" t="s">
        <v>9</v>
      </c>
      <c r="C169" s="25">
        <v>206.5</v>
      </c>
      <c r="D169" t="s">
        <v>1193</v>
      </c>
      <c r="E169" s="25" t="s">
        <v>68</v>
      </c>
      <c r="F169" s="31"/>
      <c r="G169" s="31"/>
      <c r="H169" s="31">
        <f>G169/1.5</f>
        <v>0</v>
      </c>
      <c r="I169" t="s">
        <v>732</v>
      </c>
      <c r="J169" s="1" t="s">
        <v>396</v>
      </c>
      <c r="K169" t="s">
        <v>726</v>
      </c>
      <c r="L169" s="1" t="s">
        <v>1341</v>
      </c>
      <c r="M169" s="1" t="s">
        <v>1314</v>
      </c>
      <c r="N169" t="s">
        <v>833</v>
      </c>
      <c r="O169" s="4"/>
      <c r="P169" s="23">
        <v>42</v>
      </c>
      <c r="Q169" s="28">
        <v>11</v>
      </c>
      <c r="R169" s="28">
        <v>5</v>
      </c>
      <c r="S169" s="1">
        <v>1</v>
      </c>
      <c r="T169" s="6">
        <f>Q169+(R169/20)+(S169/240)</f>
        <v>11.254166666666666</v>
      </c>
      <c r="U169" s="6"/>
      <c r="V169" s="10">
        <f>(T169*20)/P169</f>
        <v>5.359126984126983</v>
      </c>
      <c r="W169" s="1"/>
      <c r="X169" s="10"/>
      <c r="Y169" s="10"/>
      <c r="Z169" s="10"/>
      <c r="AA169" s="10"/>
      <c r="AB169" s="10"/>
      <c r="AC169" s="10"/>
      <c r="AI169" s="1"/>
      <c r="AJ169" s="1"/>
      <c r="AK169" s="1"/>
      <c r="AO169" s="1"/>
      <c r="AP169" s="1"/>
      <c r="AQ169" s="14"/>
      <c r="AR169" s="14"/>
      <c r="AT169" s="6"/>
      <c r="AW169" s="1"/>
      <c r="AX169" s="1"/>
      <c r="AY169" s="1"/>
      <c r="AZ169" s="6"/>
      <c r="BA169" s="6"/>
      <c r="BB169" s="1"/>
      <c r="BD169" s="23"/>
      <c r="BE169" s="23"/>
      <c r="BF169" s="10"/>
      <c r="BG169" s="23"/>
      <c r="BH169" s="23"/>
      <c r="BI169" s="1"/>
      <c r="BJ169" t="s">
        <v>726</v>
      </c>
    </row>
    <row r="170" spans="1:61" ht="12.75">
      <c r="A170" s="16"/>
      <c r="B170" s="1"/>
      <c r="C170" s="25"/>
      <c r="E170" s="25"/>
      <c r="F170" s="31"/>
      <c r="G170" s="30"/>
      <c r="H170" s="31"/>
      <c r="J170" s="1"/>
      <c r="L170" s="1"/>
      <c r="M170" s="1"/>
      <c r="O170" s="4"/>
      <c r="P170" s="23"/>
      <c r="Q170" s="28"/>
      <c r="R170" s="28"/>
      <c r="S170" s="1"/>
      <c r="W170" s="1"/>
      <c r="X170" s="10"/>
      <c r="Y170" s="10"/>
      <c r="Z170" s="10"/>
      <c r="AA170" s="10"/>
      <c r="AB170" s="10"/>
      <c r="AC170" s="10"/>
      <c r="AI170" s="1"/>
      <c r="AJ170" s="1"/>
      <c r="AK170" s="1"/>
      <c r="AO170" s="1"/>
      <c r="AP170" s="1"/>
      <c r="AQ170" s="14"/>
      <c r="AR170" s="14"/>
      <c r="AT170" s="6"/>
      <c r="AW170" s="1"/>
      <c r="AX170" s="1"/>
      <c r="AY170" s="1"/>
      <c r="AZ170" s="6"/>
      <c r="BA170" s="6"/>
      <c r="BB170" s="1"/>
      <c r="BD170" s="23"/>
      <c r="BE170" s="23"/>
      <c r="BF170" s="10"/>
      <c r="BG170" s="23"/>
      <c r="BH170" s="23"/>
      <c r="BI170" s="1"/>
    </row>
    <row r="171" spans="1:62" ht="12.75">
      <c r="A171" s="16" t="s">
        <v>84</v>
      </c>
      <c r="B171" s="1" t="s">
        <v>9</v>
      </c>
      <c r="C171" s="25" t="s">
        <v>208</v>
      </c>
      <c r="D171" t="s">
        <v>1193</v>
      </c>
      <c r="E171" s="25" t="s">
        <v>68</v>
      </c>
      <c r="F171" s="31">
        <v>2</v>
      </c>
      <c r="G171" s="30"/>
      <c r="H171" s="31">
        <f>G171/1.5</f>
        <v>0</v>
      </c>
      <c r="I171" t="s">
        <v>1388</v>
      </c>
      <c r="J171" s="1" t="s">
        <v>396</v>
      </c>
      <c r="K171" t="s">
        <v>433</v>
      </c>
      <c r="L171" s="1" t="s">
        <v>809</v>
      </c>
      <c r="M171" s="1" t="s">
        <v>416</v>
      </c>
      <c r="N171" t="s">
        <v>9</v>
      </c>
      <c r="O171" s="4">
        <v>2</v>
      </c>
      <c r="P171" s="23">
        <v>12</v>
      </c>
      <c r="Q171" s="28">
        <v>21</v>
      </c>
      <c r="R171" s="28">
        <v>1</v>
      </c>
      <c r="S171" s="1">
        <v>10.5</v>
      </c>
      <c r="T171" s="6">
        <f>Q171+(R171/20)+(S171/240)</f>
        <v>21.09375</v>
      </c>
      <c r="W171" s="1"/>
      <c r="X171" s="10"/>
      <c r="Y171" s="10"/>
      <c r="Z171" s="10"/>
      <c r="AA171" s="10"/>
      <c r="AB171" s="10"/>
      <c r="AC171" s="10"/>
      <c r="AI171" s="1"/>
      <c r="AJ171" s="1"/>
      <c r="AK171" s="1"/>
      <c r="AO171" s="1"/>
      <c r="AP171" s="1"/>
      <c r="AQ171" s="14"/>
      <c r="AR171" s="14"/>
      <c r="AT171" s="6"/>
      <c r="AW171" s="1"/>
      <c r="AX171" s="1"/>
      <c r="AY171" s="1"/>
      <c r="AZ171" s="6"/>
      <c r="BA171" s="6"/>
      <c r="BB171" s="1"/>
      <c r="BD171" s="23"/>
      <c r="BE171" s="23"/>
      <c r="BF171" s="10"/>
      <c r="BG171" s="23"/>
      <c r="BH171" s="23"/>
      <c r="BI171" s="1"/>
      <c r="BJ171" t="s">
        <v>433</v>
      </c>
    </row>
    <row r="172" spans="1:62" ht="12.75">
      <c r="A172" s="16" t="s">
        <v>84</v>
      </c>
      <c r="B172" s="1" t="s">
        <v>9</v>
      </c>
      <c r="C172" s="25" t="s">
        <v>209</v>
      </c>
      <c r="D172" t="s">
        <v>1193</v>
      </c>
      <c r="E172" s="25" t="s">
        <v>68</v>
      </c>
      <c r="F172" s="31">
        <v>7.5</v>
      </c>
      <c r="G172" s="31">
        <v>4.4375</v>
      </c>
      <c r="H172" s="31">
        <f>G172/1.5</f>
        <v>2.9583333333333335</v>
      </c>
      <c r="I172" t="s">
        <v>940</v>
      </c>
      <c r="J172" s="1" t="s">
        <v>396</v>
      </c>
      <c r="K172" t="s">
        <v>860</v>
      </c>
      <c r="L172" s="1" t="s">
        <v>955</v>
      </c>
      <c r="M172" s="1" t="s">
        <v>811</v>
      </c>
      <c r="N172" t="s">
        <v>9</v>
      </c>
      <c r="O172" s="4">
        <v>7.5</v>
      </c>
      <c r="P172" s="23"/>
      <c r="Q172" s="28">
        <v>33</v>
      </c>
      <c r="R172" s="28">
        <v>5</v>
      </c>
      <c r="S172" s="1">
        <v>7.5</v>
      </c>
      <c r="T172" s="6">
        <f>Q172+(R172/20)+(S172/240)</f>
        <v>33.28125</v>
      </c>
      <c r="U172" s="6">
        <f>T172/O172</f>
        <v>4.4375</v>
      </c>
      <c r="W172" s="1"/>
      <c r="X172" s="10"/>
      <c r="Y172" s="10"/>
      <c r="Z172" s="10"/>
      <c r="AA172" s="10"/>
      <c r="AB172" s="10"/>
      <c r="AC172" s="10"/>
      <c r="AH172" s="6">
        <f>U172+AG172</f>
        <v>4.4375</v>
      </c>
      <c r="AI172" s="1"/>
      <c r="AJ172" s="1"/>
      <c r="AK172" s="1"/>
      <c r="AO172" s="1"/>
      <c r="AP172" s="1"/>
      <c r="AQ172" s="14"/>
      <c r="AR172" s="14"/>
      <c r="AT172" s="6"/>
      <c r="AW172" s="1"/>
      <c r="AX172" s="1"/>
      <c r="AY172" s="1"/>
      <c r="AZ172" s="6"/>
      <c r="BA172" s="6"/>
      <c r="BB172" s="1"/>
      <c r="BD172" s="23"/>
      <c r="BE172" s="23"/>
      <c r="BF172" s="10"/>
      <c r="BG172" s="23"/>
      <c r="BH172" s="23"/>
      <c r="BI172" s="1"/>
      <c r="BJ172" t="s">
        <v>860</v>
      </c>
    </row>
    <row r="173" spans="1:63" ht="12.75">
      <c r="A173" s="16" t="s">
        <v>84</v>
      </c>
      <c r="B173" s="1" t="s">
        <v>9</v>
      </c>
      <c r="C173" s="25" t="s">
        <v>210</v>
      </c>
      <c r="D173" t="s">
        <v>1193</v>
      </c>
      <c r="E173" s="25" t="s">
        <v>68</v>
      </c>
      <c r="F173" s="31"/>
      <c r="G173" s="30"/>
      <c r="H173" s="31">
        <f>G173/1.5</f>
        <v>0</v>
      </c>
      <c r="I173" t="s">
        <v>605</v>
      </c>
      <c r="J173" s="1" t="s">
        <v>396</v>
      </c>
      <c r="K173" t="s">
        <v>642</v>
      </c>
      <c r="L173" s="1" t="s">
        <v>1341</v>
      </c>
      <c r="M173" s="1" t="s">
        <v>811</v>
      </c>
      <c r="N173" t="s">
        <v>9</v>
      </c>
      <c r="O173" s="4"/>
      <c r="P173" s="23">
        <v>5</v>
      </c>
      <c r="Q173" s="28"/>
      <c r="R173" s="28">
        <v>13</v>
      </c>
      <c r="S173" s="1">
        <v>9</v>
      </c>
      <c r="T173" s="6">
        <f>Q173+(R173/20)+(S173/240)</f>
        <v>0.6875</v>
      </c>
      <c r="V173" s="10">
        <f>(T173*20)/P173</f>
        <v>2.75</v>
      </c>
      <c r="W173" s="1"/>
      <c r="X173" s="10"/>
      <c r="Y173" s="10"/>
      <c r="Z173" s="10"/>
      <c r="AA173" s="10"/>
      <c r="AB173" s="10"/>
      <c r="AC173" s="10"/>
      <c r="AI173" s="1"/>
      <c r="AJ173" s="1"/>
      <c r="AK173" s="1"/>
      <c r="AO173" s="1"/>
      <c r="AP173" s="1"/>
      <c r="AQ173" s="14"/>
      <c r="AR173" s="14"/>
      <c r="AT173" s="6"/>
      <c r="AW173" s="1"/>
      <c r="AX173" s="1"/>
      <c r="AY173" s="1"/>
      <c r="AZ173" s="6"/>
      <c r="BA173" s="6"/>
      <c r="BB173" s="1"/>
      <c r="BD173" s="23"/>
      <c r="BE173" s="23"/>
      <c r="BF173" s="10"/>
      <c r="BG173" s="23"/>
      <c r="BH173" s="23"/>
      <c r="BI173" s="1"/>
      <c r="BJ173" t="s">
        <v>642</v>
      </c>
      <c r="BK173" t="s">
        <v>979</v>
      </c>
    </row>
    <row r="174" spans="1:62" ht="12.75">
      <c r="A174" s="16" t="s">
        <v>84</v>
      </c>
      <c r="B174" s="1" t="s">
        <v>9</v>
      </c>
      <c r="C174" s="25" t="s">
        <v>211</v>
      </c>
      <c r="D174" t="s">
        <v>1193</v>
      </c>
      <c r="E174" s="25" t="s">
        <v>68</v>
      </c>
      <c r="F174" s="31"/>
      <c r="G174" s="30"/>
      <c r="H174" s="31">
        <f>G174/1.5</f>
        <v>0</v>
      </c>
      <c r="I174" t="s">
        <v>613</v>
      </c>
      <c r="J174" s="1" t="s">
        <v>396</v>
      </c>
      <c r="K174" t="s">
        <v>690</v>
      </c>
      <c r="L174" s="1" t="s">
        <v>1341</v>
      </c>
      <c r="M174" s="1" t="s">
        <v>1064</v>
      </c>
      <c r="N174" t="s">
        <v>9</v>
      </c>
      <c r="O174" s="4"/>
      <c r="P174" s="23">
        <v>18</v>
      </c>
      <c r="Q174" s="28">
        <v>2</v>
      </c>
      <c r="R174" s="28">
        <v>2</v>
      </c>
      <c r="S174" s="1">
        <v>6</v>
      </c>
      <c r="T174" s="6">
        <f>Q174+(R174/20)+(S174/240)</f>
        <v>2.125</v>
      </c>
      <c r="V174" s="10">
        <f>(T174*20)/P174</f>
        <v>2.361111111111111</v>
      </c>
      <c r="W174" s="1"/>
      <c r="X174" s="10"/>
      <c r="Y174" s="10"/>
      <c r="Z174" s="10"/>
      <c r="AA174" s="10"/>
      <c r="AB174" s="10"/>
      <c r="AC174" s="10"/>
      <c r="AI174" s="1"/>
      <c r="AJ174" s="1"/>
      <c r="AK174" s="1"/>
      <c r="AO174" s="1"/>
      <c r="AP174" s="1"/>
      <c r="AQ174" s="14"/>
      <c r="AR174" s="14"/>
      <c r="AT174" s="6"/>
      <c r="AW174" s="1"/>
      <c r="AX174" s="1"/>
      <c r="AY174" s="1"/>
      <c r="AZ174" s="6"/>
      <c r="BA174" s="6"/>
      <c r="BB174" s="1"/>
      <c r="BD174" s="23"/>
      <c r="BE174" s="23"/>
      <c r="BF174" s="10"/>
      <c r="BG174" s="23"/>
      <c r="BH174" s="23"/>
      <c r="BI174" s="1"/>
      <c r="BJ174" t="s">
        <v>690</v>
      </c>
    </row>
    <row r="175" spans="1:61" ht="12.75">
      <c r="A175" s="16"/>
      <c r="B175" s="1"/>
      <c r="C175" s="25"/>
      <c r="E175" s="25"/>
      <c r="F175" s="31"/>
      <c r="G175" s="30"/>
      <c r="H175" s="31"/>
      <c r="J175" s="1"/>
      <c r="L175" s="1"/>
      <c r="M175" s="1"/>
      <c r="O175" s="4"/>
      <c r="P175" s="23"/>
      <c r="Q175" s="28"/>
      <c r="R175" s="28"/>
      <c r="S175" s="1"/>
      <c r="W175" s="1"/>
      <c r="X175" s="10"/>
      <c r="Y175" s="10"/>
      <c r="Z175" s="10"/>
      <c r="AA175" s="10"/>
      <c r="AB175" s="10"/>
      <c r="AC175" s="10"/>
      <c r="AI175" s="1"/>
      <c r="AJ175" s="1"/>
      <c r="AK175" s="1"/>
      <c r="AO175" s="1"/>
      <c r="AP175" s="1"/>
      <c r="AQ175" s="14"/>
      <c r="AR175" s="14"/>
      <c r="AT175" s="6"/>
      <c r="AW175" s="1"/>
      <c r="AX175" s="1"/>
      <c r="AY175" s="1"/>
      <c r="AZ175" s="6"/>
      <c r="BA175" s="6"/>
      <c r="BB175" s="1"/>
      <c r="BD175" s="23"/>
      <c r="BE175" s="23"/>
      <c r="BF175" s="10"/>
      <c r="BG175" s="23"/>
      <c r="BH175" s="23"/>
      <c r="BI175" s="1"/>
    </row>
    <row r="176" spans="1:62" ht="12.75">
      <c r="A176" s="16" t="s">
        <v>85</v>
      </c>
      <c r="B176" s="1" t="s">
        <v>9</v>
      </c>
      <c r="C176" s="25">
        <v>207.1</v>
      </c>
      <c r="D176" t="s">
        <v>483</v>
      </c>
      <c r="E176" s="25"/>
      <c r="F176" s="31"/>
      <c r="G176" s="30"/>
      <c r="H176" s="31">
        <f>G176/1.5</f>
        <v>0</v>
      </c>
      <c r="I176" t="s">
        <v>1123</v>
      </c>
      <c r="J176" s="1" t="s">
        <v>396</v>
      </c>
      <c r="K176" t="s">
        <v>714</v>
      </c>
      <c r="L176" s="1" t="s">
        <v>1341</v>
      </c>
      <c r="M176" s="1" t="s">
        <v>416</v>
      </c>
      <c r="N176" t="s">
        <v>1271</v>
      </c>
      <c r="O176" s="4"/>
      <c r="P176" s="23">
        <v>182</v>
      </c>
      <c r="Q176" s="28">
        <v>83</v>
      </c>
      <c r="R176" s="28">
        <v>12</v>
      </c>
      <c r="S176" s="1">
        <v>4</v>
      </c>
      <c r="T176" s="6">
        <f>Q176+(R176/20)+(S176/240)</f>
        <v>83.61666666666666</v>
      </c>
      <c r="V176" s="10">
        <f>(T176*20)/P176</f>
        <v>9.188644688644688</v>
      </c>
      <c r="W176" s="1"/>
      <c r="X176" s="10"/>
      <c r="Y176" s="10"/>
      <c r="Z176" s="10"/>
      <c r="AA176" s="10"/>
      <c r="AB176" s="10"/>
      <c r="AC176" s="10"/>
      <c r="AI176" s="1"/>
      <c r="AJ176" s="1"/>
      <c r="AK176" s="1"/>
      <c r="AO176" s="1"/>
      <c r="AP176" s="1"/>
      <c r="AQ176" s="14"/>
      <c r="AR176" s="14"/>
      <c r="AT176" s="6"/>
      <c r="AW176" s="1"/>
      <c r="AX176" s="1"/>
      <c r="AY176" s="1"/>
      <c r="AZ176" s="6"/>
      <c r="BA176" s="6"/>
      <c r="BB176" s="1"/>
      <c r="BD176" s="23"/>
      <c r="BE176" s="23"/>
      <c r="BF176" s="10"/>
      <c r="BG176" s="23"/>
      <c r="BH176" s="23"/>
      <c r="BI176" s="1"/>
      <c r="BJ176" t="s">
        <v>714</v>
      </c>
    </row>
    <row r="177" spans="1:62" ht="12.75">
      <c r="A177" s="16" t="s">
        <v>85</v>
      </c>
      <c r="B177" s="1" t="s">
        <v>9</v>
      </c>
      <c r="C177" s="25">
        <v>207.2</v>
      </c>
      <c r="D177" t="s">
        <v>483</v>
      </c>
      <c r="E177" s="25"/>
      <c r="F177" s="31">
        <f>1+1/3</f>
        <v>1.3333333333333333</v>
      </c>
      <c r="G177" s="31">
        <v>13.875</v>
      </c>
      <c r="H177" s="31">
        <f>G177/1.5</f>
        <v>9.25</v>
      </c>
      <c r="I177" t="s">
        <v>1118</v>
      </c>
      <c r="J177" s="1" t="s">
        <v>396</v>
      </c>
      <c r="K177" t="s">
        <v>1157</v>
      </c>
      <c r="L177" s="1" t="s">
        <v>1341</v>
      </c>
      <c r="M177" s="1" t="s">
        <v>1070</v>
      </c>
      <c r="N177" t="s">
        <v>9</v>
      </c>
      <c r="O177" s="4">
        <f>1+1/3</f>
        <v>1.3333333333333333</v>
      </c>
      <c r="P177" s="23"/>
      <c r="Q177" s="28">
        <v>18</v>
      </c>
      <c r="R177" s="28">
        <v>10</v>
      </c>
      <c r="S177" s="1">
        <v>0</v>
      </c>
      <c r="T177" s="6">
        <f>Q177+(R177/20)+(S177/240)</f>
        <v>18.5</v>
      </c>
      <c r="U177" s="6">
        <f>T177/O177</f>
        <v>13.875</v>
      </c>
      <c r="V177" s="10"/>
      <c r="W177" s="1"/>
      <c r="X177" s="10"/>
      <c r="Y177" s="10"/>
      <c r="Z177" s="10"/>
      <c r="AA177" s="10"/>
      <c r="AB177" s="10"/>
      <c r="AC177" s="10"/>
      <c r="AH177" s="6">
        <f>U177+AG177</f>
        <v>13.875</v>
      </c>
      <c r="AI177" s="1"/>
      <c r="AJ177" s="1"/>
      <c r="AK177" s="1"/>
      <c r="AO177" s="1"/>
      <c r="AP177" s="1"/>
      <c r="AQ177" s="14"/>
      <c r="AR177" s="14"/>
      <c r="AT177" s="6"/>
      <c r="AW177" s="1"/>
      <c r="AX177" s="1"/>
      <c r="AY177" s="1"/>
      <c r="AZ177" s="6"/>
      <c r="BA177" s="6"/>
      <c r="BB177" s="1"/>
      <c r="BD177" s="23"/>
      <c r="BE177" s="23"/>
      <c r="BF177" s="10"/>
      <c r="BG177" s="23"/>
      <c r="BH177" s="23"/>
      <c r="BI177" s="1"/>
      <c r="BJ177" t="s">
        <v>1157</v>
      </c>
    </row>
    <row r="178" spans="1:62" ht="12.75">
      <c r="A178" s="16" t="s">
        <v>85</v>
      </c>
      <c r="B178" s="1" t="s">
        <v>9</v>
      </c>
      <c r="C178" s="25">
        <v>207.3</v>
      </c>
      <c r="D178" t="s">
        <v>483</v>
      </c>
      <c r="E178" s="25"/>
      <c r="F178" s="31">
        <v>1</v>
      </c>
      <c r="G178" s="31">
        <v>13.9</v>
      </c>
      <c r="H178" s="31">
        <f>G178/1.5</f>
        <v>9.266666666666667</v>
      </c>
      <c r="I178" t="s">
        <v>1140</v>
      </c>
      <c r="J178" s="1" t="s">
        <v>396</v>
      </c>
      <c r="K178" t="s">
        <v>1174</v>
      </c>
      <c r="L178" s="1" t="s">
        <v>1341</v>
      </c>
      <c r="M178" s="1" t="s">
        <v>972</v>
      </c>
      <c r="N178" t="s">
        <v>9</v>
      </c>
      <c r="O178" s="4">
        <v>1</v>
      </c>
      <c r="P178" s="23"/>
      <c r="Q178" s="28">
        <v>13</v>
      </c>
      <c r="R178" s="28">
        <v>18</v>
      </c>
      <c r="S178" s="1">
        <v>0</v>
      </c>
      <c r="T178" s="6">
        <f>Q178+(R178/20)+(S178/240)</f>
        <v>13.9</v>
      </c>
      <c r="U178" s="6">
        <f>T178/O178</f>
        <v>13.9</v>
      </c>
      <c r="V178" s="10"/>
      <c r="W178" s="1"/>
      <c r="X178" s="10"/>
      <c r="Y178" s="10"/>
      <c r="Z178" s="10"/>
      <c r="AA178" s="10"/>
      <c r="AB178" s="10"/>
      <c r="AC178" s="10"/>
      <c r="AH178" s="6">
        <f>U178+AG178</f>
        <v>13.9</v>
      </c>
      <c r="AI178" s="1"/>
      <c r="AJ178" s="1"/>
      <c r="AK178" s="1"/>
      <c r="AO178" s="1"/>
      <c r="AP178" s="1"/>
      <c r="AQ178" s="14"/>
      <c r="AR178" s="14"/>
      <c r="AT178" s="6"/>
      <c r="AW178" s="1"/>
      <c r="AX178" s="1"/>
      <c r="AY178" s="1"/>
      <c r="AZ178" s="6"/>
      <c r="BA178" s="6"/>
      <c r="BB178" s="1"/>
      <c r="BD178" s="23"/>
      <c r="BE178" s="23"/>
      <c r="BF178" s="10"/>
      <c r="BG178" s="23"/>
      <c r="BH178" s="23"/>
      <c r="BI178" s="1"/>
      <c r="BJ178" t="s">
        <v>1174</v>
      </c>
    </row>
    <row r="179" spans="1:62" ht="12.75">
      <c r="A179" s="16" t="s">
        <v>85</v>
      </c>
      <c r="B179" s="1" t="s">
        <v>9</v>
      </c>
      <c r="C179" s="25">
        <v>207.4</v>
      </c>
      <c r="D179" t="s">
        <v>483</v>
      </c>
      <c r="E179" s="25"/>
      <c r="F179" s="31"/>
      <c r="G179" s="30"/>
      <c r="H179" s="31">
        <f>G179/1.5</f>
        <v>0</v>
      </c>
      <c r="I179" t="s">
        <v>679</v>
      </c>
      <c r="J179" s="1" t="s">
        <v>396</v>
      </c>
      <c r="K179" t="s">
        <v>682</v>
      </c>
      <c r="L179" s="1" t="s">
        <v>1341</v>
      </c>
      <c r="M179" s="1" t="s">
        <v>972</v>
      </c>
      <c r="N179" t="s">
        <v>9</v>
      </c>
      <c r="O179" s="4"/>
      <c r="P179" s="23">
        <v>24</v>
      </c>
      <c r="Q179" s="28">
        <v>7</v>
      </c>
      <c r="R179" s="28">
        <v>1</v>
      </c>
      <c r="S179" s="1">
        <v>5</v>
      </c>
      <c r="T179" s="6">
        <f>Q179+(R179/20)+(S179/240)</f>
        <v>7.070833333333333</v>
      </c>
      <c r="V179" s="10">
        <f>(T179*20)/P179</f>
        <v>5.892361111111111</v>
      </c>
      <c r="W179" s="1"/>
      <c r="X179" s="10"/>
      <c r="Y179" s="10"/>
      <c r="Z179" s="10"/>
      <c r="AA179" s="10"/>
      <c r="AB179" s="10"/>
      <c r="AC179" s="10"/>
      <c r="AH179" s="6"/>
      <c r="AI179" s="1"/>
      <c r="AJ179" s="1"/>
      <c r="AK179" s="1"/>
      <c r="AO179" s="1"/>
      <c r="AP179" s="1"/>
      <c r="AQ179" s="14"/>
      <c r="AR179" s="14"/>
      <c r="AT179" s="6"/>
      <c r="AW179" s="1"/>
      <c r="AX179" s="1"/>
      <c r="AY179" s="1"/>
      <c r="AZ179" s="6"/>
      <c r="BA179" s="6"/>
      <c r="BB179" s="1"/>
      <c r="BD179" s="23"/>
      <c r="BE179" s="23"/>
      <c r="BF179" s="10"/>
      <c r="BG179" s="23"/>
      <c r="BH179" s="23"/>
      <c r="BI179" s="1"/>
      <c r="BJ179" t="s">
        <v>682</v>
      </c>
    </row>
    <row r="180" spans="5:61" ht="12.75">
      <c r="E180" s="25"/>
      <c r="F180" s="31"/>
      <c r="G180" s="30"/>
      <c r="H180" s="31">
        <f>G180/1.5</f>
        <v>0</v>
      </c>
      <c r="M180" s="1"/>
      <c r="O180" s="4"/>
      <c r="P180" s="23"/>
      <c r="Q180" s="28"/>
      <c r="R180" s="28"/>
      <c r="S180" s="1"/>
      <c r="T180" s="6"/>
      <c r="V180" s="10"/>
      <c r="W180" s="1"/>
      <c r="X180" s="10"/>
      <c r="Y180" s="10"/>
      <c r="Z180" s="10"/>
      <c r="AA180" s="10"/>
      <c r="AB180" s="10"/>
      <c r="AC180" s="10"/>
      <c r="AH180" s="6"/>
      <c r="AI180" s="1"/>
      <c r="AJ180" s="1"/>
      <c r="AK180" s="1"/>
      <c r="AO180" s="1"/>
      <c r="AP180" s="1"/>
      <c r="AQ180" s="14"/>
      <c r="AR180" s="14"/>
      <c r="AT180" s="6"/>
      <c r="AW180" s="1"/>
      <c r="AX180" s="1"/>
      <c r="AY180" s="1"/>
      <c r="AZ180" s="6"/>
      <c r="BA180" s="6"/>
      <c r="BB180" s="1"/>
      <c r="BD180" s="23"/>
      <c r="BE180" s="23"/>
      <c r="BF180" s="10"/>
      <c r="BG180" s="23"/>
      <c r="BH180" s="23"/>
      <c r="BI180" s="1"/>
    </row>
    <row r="181" spans="1:62" ht="12.75">
      <c r="A181" s="16" t="s">
        <v>85</v>
      </c>
      <c r="B181" s="1" t="s">
        <v>9</v>
      </c>
      <c r="C181" s="25" t="s">
        <v>212</v>
      </c>
      <c r="D181" t="s">
        <v>483</v>
      </c>
      <c r="E181" s="25"/>
      <c r="F181" s="31"/>
      <c r="G181" s="30"/>
      <c r="H181" s="31">
        <f>G181/1.5</f>
        <v>0</v>
      </c>
      <c r="I181" t="s">
        <v>680</v>
      </c>
      <c r="J181" s="1" t="s">
        <v>396</v>
      </c>
      <c r="K181" t="s">
        <v>684</v>
      </c>
      <c r="L181" s="1" t="s">
        <v>809</v>
      </c>
      <c r="M181" s="1" t="s">
        <v>972</v>
      </c>
      <c r="N181" t="s">
        <v>9</v>
      </c>
      <c r="O181" s="4"/>
      <c r="P181" s="23">
        <v>42</v>
      </c>
      <c r="Q181" s="28">
        <v>12</v>
      </c>
      <c r="R181" s="28">
        <v>11</v>
      </c>
      <c r="S181" s="1">
        <v>3</v>
      </c>
      <c r="T181" s="6">
        <f>Q181+(R181/20)+(S181/240)</f>
        <v>12.5625</v>
      </c>
      <c r="V181" s="10">
        <f>(T181*20)/P181</f>
        <v>5.982142857142857</v>
      </c>
      <c r="W181" s="1"/>
      <c r="X181" s="10"/>
      <c r="Y181" s="10"/>
      <c r="Z181" s="10"/>
      <c r="AA181" s="10"/>
      <c r="AB181" s="10"/>
      <c r="AC181" s="10"/>
      <c r="AH181" s="6"/>
      <c r="AI181" s="1"/>
      <c r="AJ181" s="1"/>
      <c r="AK181" s="1"/>
      <c r="AO181" s="1"/>
      <c r="AP181" s="1"/>
      <c r="AQ181" s="14"/>
      <c r="AR181" s="14"/>
      <c r="AT181" s="6"/>
      <c r="AW181" s="1"/>
      <c r="AX181" s="1"/>
      <c r="AY181" s="1"/>
      <c r="AZ181" s="6"/>
      <c r="BA181" s="6"/>
      <c r="BB181" s="1"/>
      <c r="BD181" s="23"/>
      <c r="BE181" s="23"/>
      <c r="BF181" s="10"/>
      <c r="BG181" s="23"/>
      <c r="BH181" s="23"/>
      <c r="BI181" s="1"/>
      <c r="BJ181" t="s">
        <v>684</v>
      </c>
    </row>
    <row r="182" spans="1:62" ht="12.75">
      <c r="A182" s="16" t="s">
        <v>85</v>
      </c>
      <c r="B182" s="1" t="s">
        <v>9</v>
      </c>
      <c r="C182" s="25" t="s">
        <v>213</v>
      </c>
      <c r="D182" t="s">
        <v>483</v>
      </c>
      <c r="E182" s="25"/>
      <c r="F182" s="31"/>
      <c r="G182" s="30"/>
      <c r="H182" s="31">
        <f>G182/1.5</f>
        <v>0</v>
      </c>
      <c r="I182" t="s">
        <v>697</v>
      </c>
      <c r="J182" s="1" t="s">
        <v>396</v>
      </c>
      <c r="K182" t="s">
        <v>690</v>
      </c>
      <c r="L182" s="1" t="s">
        <v>1341</v>
      </c>
      <c r="M182" s="1" t="s">
        <v>1064</v>
      </c>
      <c r="N182" t="s">
        <v>9</v>
      </c>
      <c r="O182" s="4"/>
      <c r="P182" s="23">
        <v>18</v>
      </c>
      <c r="Q182" s="28">
        <v>2</v>
      </c>
      <c r="R182" s="28">
        <v>3</v>
      </c>
      <c r="S182" s="1">
        <v>0</v>
      </c>
      <c r="T182" s="6">
        <f>Q182+(R182/20)+(S182/240)</f>
        <v>2.15</v>
      </c>
      <c r="V182" s="10">
        <f>(T182*20)/P182</f>
        <v>2.388888888888889</v>
      </c>
      <c r="W182" s="1"/>
      <c r="X182" s="10"/>
      <c r="Y182" s="10"/>
      <c r="Z182" s="10"/>
      <c r="AA182" s="10"/>
      <c r="AB182" s="10"/>
      <c r="AC182" s="10"/>
      <c r="AH182" s="6"/>
      <c r="AI182" s="1"/>
      <c r="AJ182" s="1"/>
      <c r="AK182" s="1"/>
      <c r="AO182" s="1"/>
      <c r="AP182" s="1"/>
      <c r="AQ182" s="14"/>
      <c r="AR182" s="14"/>
      <c r="AT182" s="6"/>
      <c r="AW182" s="1"/>
      <c r="AX182" s="1"/>
      <c r="AY182" s="1"/>
      <c r="AZ182" s="6"/>
      <c r="BA182" s="6"/>
      <c r="BB182" s="1"/>
      <c r="BD182" s="23"/>
      <c r="BE182" s="23"/>
      <c r="BF182" s="10"/>
      <c r="BG182" s="23"/>
      <c r="BH182" s="23"/>
      <c r="BI182" s="1"/>
      <c r="BJ182" t="s">
        <v>690</v>
      </c>
    </row>
    <row r="183" spans="1:61" ht="12.75">
      <c r="A183" s="48"/>
      <c r="B183" s="1"/>
      <c r="C183" s="25"/>
      <c r="E183" s="25"/>
      <c r="F183" s="31"/>
      <c r="G183" s="30"/>
      <c r="H183" s="31"/>
      <c r="J183" s="1"/>
      <c r="L183" s="1"/>
      <c r="M183" s="1"/>
      <c r="O183" s="4"/>
      <c r="P183" s="23"/>
      <c r="Q183" s="28"/>
      <c r="R183" s="28"/>
      <c r="S183" s="1"/>
      <c r="W183" s="1"/>
      <c r="X183" s="10"/>
      <c r="Y183" s="10"/>
      <c r="Z183" s="10"/>
      <c r="AA183" s="10"/>
      <c r="AB183" s="10"/>
      <c r="AC183" s="10"/>
      <c r="AH183" s="6"/>
      <c r="AI183" s="1"/>
      <c r="AJ183" s="1"/>
      <c r="AK183" s="1"/>
      <c r="AO183" s="1"/>
      <c r="AP183" s="1"/>
      <c r="AQ183" s="14"/>
      <c r="AR183" s="14"/>
      <c r="AT183" s="6"/>
      <c r="AW183" s="1"/>
      <c r="AX183" s="1"/>
      <c r="AY183" s="1"/>
      <c r="AZ183" s="6"/>
      <c r="BA183" s="6"/>
      <c r="BB183" s="1"/>
      <c r="BD183" s="23"/>
      <c r="BE183" s="23"/>
      <c r="BF183" s="10"/>
      <c r="BG183" s="23"/>
      <c r="BH183" s="23"/>
      <c r="BI183" s="1"/>
    </row>
    <row r="184" spans="1:62" ht="12.75">
      <c r="A184" s="48" t="s">
        <v>86</v>
      </c>
      <c r="B184" s="1" t="s">
        <v>9</v>
      </c>
      <c r="C184" s="25">
        <v>208.1</v>
      </c>
      <c r="D184" t="s">
        <v>1194</v>
      </c>
      <c r="E184" s="25" t="s">
        <v>150</v>
      </c>
      <c r="F184" s="31"/>
      <c r="G184" s="31"/>
      <c r="H184" s="31">
        <f>G184/1.5</f>
        <v>0</v>
      </c>
      <c r="I184" t="s">
        <v>693</v>
      </c>
      <c r="J184" s="1" t="s">
        <v>396</v>
      </c>
      <c r="K184" t="s">
        <v>714</v>
      </c>
      <c r="L184" s="1" t="s">
        <v>1341</v>
      </c>
      <c r="M184" s="1" t="s">
        <v>416</v>
      </c>
      <c r="N184" t="s">
        <v>1246</v>
      </c>
      <c r="O184" s="4"/>
      <c r="P184" s="23">
        <v>182</v>
      </c>
      <c r="Q184" s="28">
        <v>87</v>
      </c>
      <c r="R184" s="28">
        <v>1</v>
      </c>
      <c r="S184" s="1">
        <v>6</v>
      </c>
      <c r="T184" s="6">
        <f>Q184+(R184/20)+(S184/240)</f>
        <v>87.075</v>
      </c>
      <c r="U184" s="6"/>
      <c r="V184" s="10">
        <f>(T184*20)/P184</f>
        <v>9.56868131868132</v>
      </c>
      <c r="W184" s="1"/>
      <c r="X184" s="10"/>
      <c r="Y184" s="10"/>
      <c r="Z184" s="10"/>
      <c r="AA184" s="10"/>
      <c r="AB184" s="10"/>
      <c r="AC184" s="10"/>
      <c r="AH184" s="6"/>
      <c r="AI184" s="1"/>
      <c r="AJ184" s="1"/>
      <c r="AK184" s="1"/>
      <c r="AO184" s="1"/>
      <c r="AP184" s="1"/>
      <c r="AQ184" s="14"/>
      <c r="AR184" s="14"/>
      <c r="AT184" s="6"/>
      <c r="AW184" s="1"/>
      <c r="AX184" s="1"/>
      <c r="AY184" s="1"/>
      <c r="AZ184" s="6"/>
      <c r="BA184" s="6"/>
      <c r="BB184" s="1"/>
      <c r="BD184" s="23"/>
      <c r="BE184" s="23"/>
      <c r="BF184" s="10"/>
      <c r="BG184" s="23"/>
      <c r="BH184" s="23"/>
      <c r="BI184" s="1"/>
      <c r="BJ184" t="s">
        <v>713</v>
      </c>
    </row>
    <row r="185" spans="1:62" ht="12.75">
      <c r="A185" s="48" t="s">
        <v>86</v>
      </c>
      <c r="B185" s="1" t="s">
        <v>9</v>
      </c>
      <c r="C185" s="25">
        <v>208.2</v>
      </c>
      <c r="D185" t="s">
        <v>1194</v>
      </c>
      <c r="E185" s="25" t="s">
        <v>150</v>
      </c>
      <c r="F185" s="31">
        <f>1+1/3</f>
        <v>1.3333333333333333</v>
      </c>
      <c r="G185" s="31">
        <v>14.5125</v>
      </c>
      <c r="H185" s="31">
        <f>G185/1.5</f>
        <v>9.674999999999999</v>
      </c>
      <c r="I185" t="s">
        <v>1128</v>
      </c>
      <c r="J185" s="1" t="s">
        <v>396</v>
      </c>
      <c r="K185" t="s">
        <v>1164</v>
      </c>
      <c r="L185" s="1" t="s">
        <v>1341</v>
      </c>
      <c r="M185" s="1" t="s">
        <v>416</v>
      </c>
      <c r="N185" t="s">
        <v>1090</v>
      </c>
      <c r="O185" s="4">
        <f>1+1/3</f>
        <v>1.3333333333333333</v>
      </c>
      <c r="P185" s="23"/>
      <c r="Q185" s="28">
        <v>19</v>
      </c>
      <c r="R185" s="28">
        <v>7</v>
      </c>
      <c r="S185" s="1">
        <v>0</v>
      </c>
      <c r="T185" s="6">
        <f>Q185+(R185/20)+(S185/240)</f>
        <v>19.35</v>
      </c>
      <c r="U185" s="6">
        <f>T185/O185</f>
        <v>14.512500000000001</v>
      </c>
      <c r="V185" s="10"/>
      <c r="W185" s="1"/>
      <c r="X185" s="10"/>
      <c r="Y185" s="10"/>
      <c r="Z185" s="10"/>
      <c r="AA185" s="10"/>
      <c r="AB185" s="10"/>
      <c r="AC185" s="10"/>
      <c r="AH185" s="6">
        <f>U185+AG185</f>
        <v>14.512500000000001</v>
      </c>
      <c r="AI185" s="1"/>
      <c r="AJ185" s="1"/>
      <c r="AK185" s="1"/>
      <c r="AO185" s="1"/>
      <c r="AP185" s="1"/>
      <c r="AQ185" s="14"/>
      <c r="AR185" s="14"/>
      <c r="AT185" s="6"/>
      <c r="AW185" s="1"/>
      <c r="AX185" s="1"/>
      <c r="AY185" s="1"/>
      <c r="AZ185" s="6"/>
      <c r="BA185" s="6"/>
      <c r="BB185" s="1"/>
      <c r="BD185" s="23"/>
      <c r="BE185" s="23"/>
      <c r="BF185" s="10"/>
      <c r="BG185" s="23"/>
      <c r="BH185" s="23"/>
      <c r="BI185" s="1"/>
      <c r="BJ185" t="s">
        <v>1165</v>
      </c>
    </row>
    <row r="186" spans="1:62" ht="12.75">
      <c r="A186" s="48" t="s">
        <v>86</v>
      </c>
      <c r="B186" s="1" t="s">
        <v>9</v>
      </c>
      <c r="C186" s="25">
        <v>208.3</v>
      </c>
      <c r="D186" t="s">
        <v>1194</v>
      </c>
      <c r="E186" s="25" t="s">
        <v>150</v>
      </c>
      <c r="F186" s="31">
        <v>1</v>
      </c>
      <c r="G186" s="31">
        <v>14.5125</v>
      </c>
      <c r="H186" s="31">
        <f>G186/1.5</f>
        <v>9.674999999999999</v>
      </c>
      <c r="I186" t="s">
        <v>1121</v>
      </c>
      <c r="J186" s="1" t="s">
        <v>396</v>
      </c>
      <c r="K186" t="s">
        <v>1174</v>
      </c>
      <c r="L186" s="1" t="s">
        <v>1341</v>
      </c>
      <c r="M186" s="1" t="s">
        <v>972</v>
      </c>
      <c r="N186" t="s">
        <v>551</v>
      </c>
      <c r="O186" s="4">
        <v>1</v>
      </c>
      <c r="P186" s="23"/>
      <c r="Q186" s="28">
        <v>14</v>
      </c>
      <c r="R186" s="28">
        <v>10</v>
      </c>
      <c r="S186" s="1">
        <v>3</v>
      </c>
      <c r="T186" s="6">
        <f>Q186+(R186/20)+(S186/240)</f>
        <v>14.5125</v>
      </c>
      <c r="U186" s="6">
        <f>T186/O186</f>
        <v>14.5125</v>
      </c>
      <c r="V186" s="10"/>
      <c r="W186" s="1"/>
      <c r="X186" s="10"/>
      <c r="Y186" s="10"/>
      <c r="Z186" s="10"/>
      <c r="AA186" s="10"/>
      <c r="AB186" s="10"/>
      <c r="AC186" s="10"/>
      <c r="AH186" s="6">
        <f>U186+AG186</f>
        <v>14.5125</v>
      </c>
      <c r="AI186" s="1"/>
      <c r="AJ186" s="1"/>
      <c r="AK186" s="1"/>
      <c r="AO186" s="1"/>
      <c r="AP186" s="1"/>
      <c r="AQ186" s="14"/>
      <c r="AR186" s="14"/>
      <c r="AT186" s="6"/>
      <c r="AW186" s="1"/>
      <c r="AX186" s="1"/>
      <c r="AY186" s="1"/>
      <c r="AZ186" s="6"/>
      <c r="BA186" s="6"/>
      <c r="BB186" s="1"/>
      <c r="BD186" s="23"/>
      <c r="BE186" s="23"/>
      <c r="BF186" s="10"/>
      <c r="BG186" s="23"/>
      <c r="BH186" s="23"/>
      <c r="BI186" s="1"/>
      <c r="BJ186" t="s">
        <v>1166</v>
      </c>
    </row>
    <row r="187" spans="1:62" ht="12.75">
      <c r="A187" s="48" t="s">
        <v>86</v>
      </c>
      <c r="B187" s="1" t="s">
        <v>9</v>
      </c>
      <c r="C187" s="25">
        <v>208.4</v>
      </c>
      <c r="D187" t="s">
        <v>1194</v>
      </c>
      <c r="E187" s="25" t="s">
        <v>150</v>
      </c>
      <c r="F187" s="31"/>
      <c r="G187" s="30"/>
      <c r="H187" s="31">
        <f>G187/1.5</f>
        <v>0</v>
      </c>
      <c r="I187" t="s">
        <v>599</v>
      </c>
      <c r="J187" s="1" t="s">
        <v>396</v>
      </c>
      <c r="K187" t="s">
        <v>726</v>
      </c>
      <c r="L187" s="1" t="s">
        <v>1341</v>
      </c>
      <c r="M187" s="1" t="s">
        <v>1314</v>
      </c>
      <c r="N187" t="s">
        <v>845</v>
      </c>
      <c r="O187" s="4"/>
      <c r="P187" s="23">
        <v>24</v>
      </c>
      <c r="Q187" s="28">
        <v>8</v>
      </c>
      <c r="R187" s="28">
        <v>2</v>
      </c>
      <c r="S187" s="1">
        <v>0</v>
      </c>
      <c r="T187" s="6">
        <f>Q187+(R187/20)+(S187/240)</f>
        <v>8.1</v>
      </c>
      <c r="V187" s="10">
        <f>(T187*20)/P187</f>
        <v>6.75</v>
      </c>
      <c r="W187" s="1"/>
      <c r="X187" s="10"/>
      <c r="Y187" s="10"/>
      <c r="Z187" s="10"/>
      <c r="AA187" s="10"/>
      <c r="AB187" s="10"/>
      <c r="AC187" s="10"/>
      <c r="AI187" s="1"/>
      <c r="AJ187" s="1"/>
      <c r="AK187" s="1"/>
      <c r="AO187" s="1"/>
      <c r="AP187" s="1"/>
      <c r="AQ187" s="14"/>
      <c r="AR187" s="14"/>
      <c r="AT187" s="6"/>
      <c r="AW187" s="1"/>
      <c r="AX187" s="1"/>
      <c r="AY187" s="1"/>
      <c r="AZ187" s="6"/>
      <c r="BA187" s="6"/>
      <c r="BB187" s="1"/>
      <c r="BD187" s="23"/>
      <c r="BE187" s="23"/>
      <c r="BF187" s="10"/>
      <c r="BG187" s="23"/>
      <c r="BH187" s="23"/>
      <c r="BI187" s="1"/>
      <c r="BJ187" t="s">
        <v>726</v>
      </c>
    </row>
    <row r="188" spans="1:62" ht="12.75">
      <c r="A188" s="48" t="s">
        <v>86</v>
      </c>
      <c r="B188" s="1" t="s">
        <v>9</v>
      </c>
      <c r="C188" s="25">
        <v>208.5</v>
      </c>
      <c r="D188" t="s">
        <v>1194</v>
      </c>
      <c r="E188" s="25" t="s">
        <v>150</v>
      </c>
      <c r="F188" s="31"/>
      <c r="G188" s="30"/>
      <c r="H188" s="31">
        <f>G188/1.5</f>
        <v>0</v>
      </c>
      <c r="I188" t="s">
        <v>663</v>
      </c>
      <c r="J188" s="1" t="s">
        <v>396</v>
      </c>
      <c r="K188" t="s">
        <v>684</v>
      </c>
      <c r="L188" s="1" t="s">
        <v>809</v>
      </c>
      <c r="M188" s="1" t="s">
        <v>972</v>
      </c>
      <c r="N188" t="s">
        <v>9</v>
      </c>
      <c r="O188" s="4"/>
      <c r="P188" s="23">
        <v>42</v>
      </c>
      <c r="Q188" s="28">
        <v>15</v>
      </c>
      <c r="R188" s="28">
        <v>2</v>
      </c>
      <c r="S188" s="1">
        <v>0</v>
      </c>
      <c r="T188" s="6">
        <f>Q188+(R188/20)+(S188/240)</f>
        <v>15.1</v>
      </c>
      <c r="V188" s="10">
        <f>(T188*20)/P188</f>
        <v>7.190476190476191</v>
      </c>
      <c r="W188" s="1"/>
      <c r="X188" s="10"/>
      <c r="Y188" s="10"/>
      <c r="Z188" s="10"/>
      <c r="AA188" s="10"/>
      <c r="AB188" s="10"/>
      <c r="AC188" s="10"/>
      <c r="AI188" s="1"/>
      <c r="AJ188" s="1"/>
      <c r="AK188" s="1"/>
      <c r="AO188" s="1"/>
      <c r="AP188" s="1"/>
      <c r="AQ188" s="14"/>
      <c r="AR188" s="14"/>
      <c r="AT188" s="6"/>
      <c r="AW188" s="1"/>
      <c r="AX188" s="1"/>
      <c r="AY188" s="1"/>
      <c r="AZ188" s="6"/>
      <c r="BA188" s="6"/>
      <c r="BB188" s="1"/>
      <c r="BD188" s="23"/>
      <c r="BE188" s="23"/>
      <c r="BF188" s="10"/>
      <c r="BG188" s="23"/>
      <c r="BH188" s="23"/>
      <c r="BI188" s="1"/>
      <c r="BJ188" t="s">
        <v>685</v>
      </c>
    </row>
    <row r="189" spans="6:61" ht="12.75">
      <c r="F189" s="31"/>
      <c r="G189" s="30"/>
      <c r="H189" s="31">
        <f>G189/1.5</f>
        <v>0</v>
      </c>
      <c r="L189" s="1"/>
      <c r="M189" s="1"/>
      <c r="O189" s="4"/>
      <c r="P189" s="23"/>
      <c r="Q189" s="28"/>
      <c r="R189" s="28"/>
      <c r="S189" s="1"/>
      <c r="W189" s="1"/>
      <c r="X189" s="10"/>
      <c r="Y189" s="10"/>
      <c r="Z189" s="10"/>
      <c r="AA189" s="10"/>
      <c r="AB189" s="10"/>
      <c r="AC189" s="10"/>
      <c r="AI189" s="1"/>
      <c r="AJ189" s="1"/>
      <c r="AK189" s="1"/>
      <c r="AO189" s="1"/>
      <c r="AP189" s="1"/>
      <c r="AQ189" s="14"/>
      <c r="AR189" s="14"/>
      <c r="AT189" s="6"/>
      <c r="AW189" s="1"/>
      <c r="AX189" s="1"/>
      <c r="AY189" s="1"/>
      <c r="AZ189" s="6"/>
      <c r="BA189" s="6"/>
      <c r="BB189" s="1"/>
      <c r="BD189" s="23"/>
      <c r="BE189" s="23"/>
      <c r="BF189" s="10"/>
      <c r="BG189" s="23"/>
      <c r="BH189" s="23"/>
      <c r="BI189" s="1"/>
    </row>
    <row r="190" spans="1:62" ht="12.75">
      <c r="A190" s="48" t="s">
        <v>86</v>
      </c>
      <c r="B190" s="1" t="s">
        <v>9</v>
      </c>
      <c r="C190" s="25" t="s">
        <v>214</v>
      </c>
      <c r="D190" t="s">
        <v>1194</v>
      </c>
      <c r="E190" s="25" t="s">
        <v>150</v>
      </c>
      <c r="F190" s="31">
        <v>2</v>
      </c>
      <c r="G190" s="30"/>
      <c r="H190" s="31">
        <f>G190/1.5</f>
        <v>0</v>
      </c>
      <c r="I190" t="s">
        <v>928</v>
      </c>
      <c r="J190" s="1" t="s">
        <v>396</v>
      </c>
      <c r="K190" t="s">
        <v>430</v>
      </c>
      <c r="L190" s="1" t="s">
        <v>809</v>
      </c>
      <c r="M190" s="1" t="s">
        <v>416</v>
      </c>
      <c r="N190" t="s">
        <v>497</v>
      </c>
      <c r="O190" s="4">
        <v>2</v>
      </c>
      <c r="P190" s="23">
        <v>12</v>
      </c>
      <c r="Q190" s="28">
        <v>25</v>
      </c>
      <c r="R190" s="28">
        <v>18</v>
      </c>
      <c r="S190" s="1">
        <v>0</v>
      </c>
      <c r="T190" s="6">
        <f>Q190+(R190/20)+(S190/240)</f>
        <v>25.9</v>
      </c>
      <c r="W190" s="1"/>
      <c r="X190" s="10"/>
      <c r="Y190" s="10"/>
      <c r="Z190" s="10"/>
      <c r="AA190" s="10"/>
      <c r="AB190" s="10"/>
      <c r="AC190" s="10"/>
      <c r="AI190" s="1"/>
      <c r="AJ190" s="1"/>
      <c r="AK190" s="1"/>
      <c r="AO190" s="1"/>
      <c r="AP190" s="1"/>
      <c r="AQ190" s="14"/>
      <c r="AR190" s="14"/>
      <c r="AT190" s="6"/>
      <c r="AW190" s="1"/>
      <c r="AX190" s="1"/>
      <c r="AY190" s="1"/>
      <c r="AZ190" s="6"/>
      <c r="BA190" s="6"/>
      <c r="BB190" s="1"/>
      <c r="BD190" s="23"/>
      <c r="BE190" s="23"/>
      <c r="BF190" s="10"/>
      <c r="BG190" s="23"/>
      <c r="BH190" s="23"/>
      <c r="BI190" s="1"/>
      <c r="BJ190" t="s">
        <v>430</v>
      </c>
    </row>
    <row r="191" spans="1:62" ht="12.75">
      <c r="A191" s="48" t="s">
        <v>86</v>
      </c>
      <c r="B191" s="1" t="s">
        <v>9</v>
      </c>
      <c r="C191" s="25" t="s">
        <v>215</v>
      </c>
      <c r="D191" t="s">
        <v>1194</v>
      </c>
      <c r="E191" s="25" t="s">
        <v>150</v>
      </c>
      <c r="F191" s="31">
        <v>7.5</v>
      </c>
      <c r="G191" s="31">
        <v>5.1375</v>
      </c>
      <c r="H191" s="31">
        <f>G191/1.5</f>
        <v>3.4250000000000003</v>
      </c>
      <c r="I191" t="s">
        <v>938</v>
      </c>
      <c r="J191" s="1" t="s">
        <v>396</v>
      </c>
      <c r="K191" t="s">
        <v>918</v>
      </c>
      <c r="L191" s="1" t="s">
        <v>955</v>
      </c>
      <c r="M191" s="1" t="s">
        <v>811</v>
      </c>
      <c r="N191" t="s">
        <v>9</v>
      </c>
      <c r="O191" s="4">
        <v>7.5</v>
      </c>
      <c r="P191" s="23"/>
      <c r="Q191" s="28">
        <v>38</v>
      </c>
      <c r="R191" s="28">
        <v>10</v>
      </c>
      <c r="S191" s="1">
        <v>7.5</v>
      </c>
      <c r="T191" s="6">
        <f>Q191+(R191/20)+(S191/240)</f>
        <v>38.53125</v>
      </c>
      <c r="U191" s="6">
        <f>T191/O191</f>
        <v>5.1375</v>
      </c>
      <c r="W191" s="1"/>
      <c r="X191" s="10"/>
      <c r="Y191" s="10"/>
      <c r="Z191" s="10"/>
      <c r="AA191" s="10"/>
      <c r="AB191" s="10"/>
      <c r="AC191" s="10"/>
      <c r="AH191" s="6">
        <f>U191+AG191</f>
        <v>5.1375</v>
      </c>
      <c r="AI191" s="1"/>
      <c r="AJ191" s="1"/>
      <c r="AK191" s="1"/>
      <c r="AO191" s="1"/>
      <c r="AP191" s="1"/>
      <c r="AQ191" s="14"/>
      <c r="AR191" s="14"/>
      <c r="AT191" s="6"/>
      <c r="AW191" s="1"/>
      <c r="AX191" s="1"/>
      <c r="AY191" s="1"/>
      <c r="AZ191" s="6"/>
      <c r="BA191" s="6"/>
      <c r="BB191" s="1"/>
      <c r="BD191" s="23"/>
      <c r="BE191" s="23"/>
      <c r="BF191" s="10"/>
      <c r="BG191" s="23"/>
      <c r="BH191" s="23"/>
      <c r="BI191" s="1"/>
      <c r="BJ191" t="s">
        <v>860</v>
      </c>
    </row>
    <row r="192" spans="1:62" ht="12.75">
      <c r="A192" s="48" t="s">
        <v>86</v>
      </c>
      <c r="B192" s="1" t="s">
        <v>9</v>
      </c>
      <c r="C192" s="25" t="s">
        <v>216</v>
      </c>
      <c r="D192" t="s">
        <v>1194</v>
      </c>
      <c r="E192" s="25" t="s">
        <v>150</v>
      </c>
      <c r="F192" s="31"/>
      <c r="G192" s="30"/>
      <c r="H192" s="31">
        <f>G192/1.5</f>
        <v>0</v>
      </c>
      <c r="I192" t="s">
        <v>613</v>
      </c>
      <c r="J192" s="1" t="s">
        <v>396</v>
      </c>
      <c r="K192" t="s">
        <v>690</v>
      </c>
      <c r="L192" s="1" t="s">
        <v>1341</v>
      </c>
      <c r="M192" s="1" t="s">
        <v>1064</v>
      </c>
      <c r="N192" t="s">
        <v>9</v>
      </c>
      <c r="O192" s="4"/>
      <c r="P192" s="23">
        <v>18</v>
      </c>
      <c r="Q192" s="28">
        <v>2</v>
      </c>
      <c r="R192" s="28">
        <v>3</v>
      </c>
      <c r="S192" s="1">
        <v>0</v>
      </c>
      <c r="T192" s="6">
        <f>Q192+(R192/20)+(S192/240)</f>
        <v>2.15</v>
      </c>
      <c r="V192" s="10">
        <f>(T192*20)/P192</f>
        <v>2.388888888888889</v>
      </c>
      <c r="W192" s="1"/>
      <c r="X192" s="10"/>
      <c r="Y192" s="10"/>
      <c r="Z192" s="10"/>
      <c r="AA192" s="10"/>
      <c r="AB192" s="10"/>
      <c r="AC192" s="10"/>
      <c r="AI192" s="1"/>
      <c r="AJ192" s="1"/>
      <c r="AK192" s="1"/>
      <c r="AO192" s="1"/>
      <c r="AP192" s="1"/>
      <c r="AQ192" s="14"/>
      <c r="AR192" s="14"/>
      <c r="AT192" s="6"/>
      <c r="AW192" s="1"/>
      <c r="AX192" s="1"/>
      <c r="AY192" s="1"/>
      <c r="AZ192" s="6"/>
      <c r="BA192" s="6"/>
      <c r="BB192" s="1"/>
      <c r="BD192" s="23"/>
      <c r="BE192" s="23"/>
      <c r="BF192" s="10"/>
      <c r="BG192" s="23"/>
      <c r="BH192" s="23"/>
      <c r="BI192" s="1"/>
      <c r="BJ192" t="s">
        <v>690</v>
      </c>
    </row>
    <row r="193" spans="1:61" ht="12.75">
      <c r="A193" s="48"/>
      <c r="B193" s="1"/>
      <c r="C193" s="25"/>
      <c r="E193" s="25"/>
      <c r="F193" s="31"/>
      <c r="G193" s="30"/>
      <c r="H193" s="31"/>
      <c r="J193" s="1"/>
      <c r="L193" s="1"/>
      <c r="M193" s="1"/>
      <c r="O193" s="4"/>
      <c r="P193" s="23"/>
      <c r="Q193" s="28"/>
      <c r="R193" s="28"/>
      <c r="S193" s="1"/>
      <c r="W193" s="1"/>
      <c r="X193" s="10"/>
      <c r="Y193" s="10"/>
      <c r="Z193" s="10"/>
      <c r="AA193" s="10"/>
      <c r="AB193" s="10"/>
      <c r="AC193" s="10"/>
      <c r="AI193" s="1"/>
      <c r="AJ193" s="1"/>
      <c r="AK193" s="1"/>
      <c r="AO193" s="1"/>
      <c r="AP193" s="1"/>
      <c r="AQ193" s="14"/>
      <c r="AR193" s="14"/>
      <c r="AT193" s="6"/>
      <c r="AW193" s="1"/>
      <c r="AX193" s="1"/>
      <c r="AY193" s="1"/>
      <c r="AZ193" s="6"/>
      <c r="BA193" s="6"/>
      <c r="BB193" s="1"/>
      <c r="BD193" s="23"/>
      <c r="BE193" s="23"/>
      <c r="BF193" s="10"/>
      <c r="BG193" s="23"/>
      <c r="BH193" s="23"/>
      <c r="BI193" s="1"/>
    </row>
    <row r="194" spans="1:62" ht="12.75">
      <c r="A194" s="48" t="s">
        <v>87</v>
      </c>
      <c r="B194" s="1"/>
      <c r="C194" s="25">
        <v>209.1</v>
      </c>
      <c r="D194" t="s">
        <v>484</v>
      </c>
      <c r="E194" s="25" t="s">
        <v>152</v>
      </c>
      <c r="F194" s="31"/>
      <c r="G194" s="30"/>
      <c r="H194" s="31">
        <f>G194/1.5</f>
        <v>0</v>
      </c>
      <c r="I194" t="s">
        <v>702</v>
      </c>
      <c r="J194" s="1" t="s">
        <v>396</v>
      </c>
      <c r="K194" t="s">
        <v>717</v>
      </c>
      <c r="L194" s="1" t="s">
        <v>1341</v>
      </c>
      <c r="M194" s="1" t="s">
        <v>1314</v>
      </c>
      <c r="N194" t="s">
        <v>1278</v>
      </c>
      <c r="O194" s="4"/>
      <c r="P194" s="23">
        <v>182</v>
      </c>
      <c r="Q194" s="28">
        <v>90</v>
      </c>
      <c r="R194" s="28">
        <v>6</v>
      </c>
      <c r="S194" s="1">
        <v>0</v>
      </c>
      <c r="T194" s="6">
        <f>Q194+(R194/20)+(S194/240)</f>
        <v>90.3</v>
      </c>
      <c r="V194" s="10">
        <f>(T194*20)/P194</f>
        <v>9.923076923076923</v>
      </c>
      <c r="W194" s="1"/>
      <c r="X194" s="10"/>
      <c r="Y194" s="10"/>
      <c r="Z194" s="10"/>
      <c r="AA194" s="10"/>
      <c r="AB194" s="10"/>
      <c r="AC194" s="10"/>
      <c r="AI194" s="1"/>
      <c r="AJ194" s="1"/>
      <c r="AK194" s="1"/>
      <c r="AO194" s="1"/>
      <c r="AP194" s="1"/>
      <c r="AQ194" s="14"/>
      <c r="AR194" s="14"/>
      <c r="AT194" s="6"/>
      <c r="AW194" s="1"/>
      <c r="AX194" s="1"/>
      <c r="AY194" s="1"/>
      <c r="AZ194" s="6"/>
      <c r="BA194" s="6"/>
      <c r="BB194" s="1"/>
      <c r="BD194" s="23"/>
      <c r="BE194" s="23"/>
      <c r="BF194" s="10"/>
      <c r="BG194" s="23"/>
      <c r="BH194" s="23"/>
      <c r="BI194" s="1"/>
      <c r="BJ194" t="s">
        <v>717</v>
      </c>
    </row>
    <row r="195" spans="1:62" ht="12.75">
      <c r="A195" s="48" t="s">
        <v>87</v>
      </c>
      <c r="B195" s="1"/>
      <c r="C195" s="25">
        <v>209.2</v>
      </c>
      <c r="D195" t="s">
        <v>484</v>
      </c>
      <c r="E195" s="25" t="s">
        <v>152</v>
      </c>
      <c r="F195" s="31">
        <v>1</v>
      </c>
      <c r="G195" s="31">
        <v>14.103125</v>
      </c>
      <c r="H195" s="31">
        <f>G195/1.5</f>
        <v>9.402083333333334</v>
      </c>
      <c r="I195" t="s">
        <v>1146</v>
      </c>
      <c r="J195" s="1" t="s">
        <v>396</v>
      </c>
      <c r="K195" t="s">
        <v>1169</v>
      </c>
      <c r="L195" s="1" t="s">
        <v>1341</v>
      </c>
      <c r="M195" s="1" t="s">
        <v>416</v>
      </c>
      <c r="N195" t="s">
        <v>9</v>
      </c>
      <c r="O195" s="4">
        <v>1</v>
      </c>
      <c r="P195" s="23"/>
      <c r="Q195" s="28">
        <v>14</v>
      </c>
      <c r="R195" s="28">
        <v>2</v>
      </c>
      <c r="S195" s="1">
        <f>18/24</f>
        <v>0.75</v>
      </c>
      <c r="T195" s="6">
        <f>Q195+(R195/20)+(S195/240)</f>
        <v>14.103125</v>
      </c>
      <c r="U195" s="6">
        <f>T195/O195</f>
        <v>14.103125</v>
      </c>
      <c r="W195" s="1"/>
      <c r="X195" s="10"/>
      <c r="Y195" s="10"/>
      <c r="Z195" s="10"/>
      <c r="AA195" s="10"/>
      <c r="AB195" s="10"/>
      <c r="AC195" s="10"/>
      <c r="AH195" s="6">
        <f>U195+AG195</f>
        <v>14.103125</v>
      </c>
      <c r="AI195" s="1"/>
      <c r="AJ195" s="1"/>
      <c r="AK195" s="1"/>
      <c r="AO195" s="1"/>
      <c r="AP195" s="1"/>
      <c r="AQ195" s="14"/>
      <c r="AR195" s="14"/>
      <c r="AT195" s="6"/>
      <c r="AW195" s="1"/>
      <c r="AX195" s="1"/>
      <c r="AY195" s="1"/>
      <c r="AZ195" s="6"/>
      <c r="BA195" s="6"/>
      <c r="BB195" s="1"/>
      <c r="BD195" s="23"/>
      <c r="BE195" s="23"/>
      <c r="BF195" s="10"/>
      <c r="BG195" s="23"/>
      <c r="BH195" s="23"/>
      <c r="BI195" s="1"/>
      <c r="BJ195" t="s">
        <v>1169</v>
      </c>
    </row>
    <row r="196" spans="1:62" ht="12.75">
      <c r="A196" s="48" t="s">
        <v>87</v>
      </c>
      <c r="B196" s="1"/>
      <c r="C196" s="25">
        <v>209.3</v>
      </c>
      <c r="D196" t="s">
        <v>484</v>
      </c>
      <c r="E196" s="25" t="s">
        <v>152</v>
      </c>
      <c r="F196" s="31"/>
      <c r="G196" s="30"/>
      <c r="H196" s="31">
        <f>G196/1.5</f>
        <v>0</v>
      </c>
      <c r="I196" t="s">
        <v>735</v>
      </c>
      <c r="J196" s="1" t="s">
        <v>396</v>
      </c>
      <c r="K196" t="s">
        <v>618</v>
      </c>
      <c r="L196" s="1" t="s">
        <v>1341</v>
      </c>
      <c r="M196" s="1" t="s">
        <v>416</v>
      </c>
      <c r="N196" t="s">
        <v>9</v>
      </c>
      <c r="O196" s="4"/>
      <c r="P196" s="23">
        <v>24</v>
      </c>
      <c r="Q196" s="28">
        <v>7</v>
      </c>
      <c r="R196" s="28">
        <v>9</v>
      </c>
      <c r="S196" s="1">
        <v>6</v>
      </c>
      <c r="T196" s="6">
        <f>Q196+(R196/20)+(S196/240)</f>
        <v>7.4750000000000005</v>
      </c>
      <c r="V196" s="10">
        <f>(T196*20)/P196</f>
        <v>6.229166666666667</v>
      </c>
      <c r="W196" s="1"/>
      <c r="X196" s="10"/>
      <c r="Y196" s="10"/>
      <c r="Z196" s="10"/>
      <c r="AA196" s="10"/>
      <c r="AB196" s="10"/>
      <c r="AC196" s="10"/>
      <c r="AI196" s="1"/>
      <c r="AJ196" s="1"/>
      <c r="AK196" s="1"/>
      <c r="AO196" s="1"/>
      <c r="AP196" s="1"/>
      <c r="AQ196" s="14"/>
      <c r="AR196" s="14"/>
      <c r="AT196" s="6"/>
      <c r="AW196" s="1"/>
      <c r="AX196" s="1"/>
      <c r="AY196" s="1"/>
      <c r="AZ196" s="6"/>
      <c r="BA196" s="6"/>
      <c r="BB196" s="1"/>
      <c r="BD196" s="23"/>
      <c r="BE196" s="23"/>
      <c r="BF196" s="10"/>
      <c r="BG196" s="23"/>
      <c r="BH196" s="23"/>
      <c r="BI196" s="1"/>
      <c r="BJ196" t="s">
        <v>618</v>
      </c>
    </row>
    <row r="197" spans="1:62" ht="12.75">
      <c r="A197" s="48" t="s">
        <v>87</v>
      </c>
      <c r="B197" s="1"/>
      <c r="C197" s="25">
        <v>209.4</v>
      </c>
      <c r="D197" t="s">
        <v>484</v>
      </c>
      <c r="E197" s="25" t="s">
        <v>152</v>
      </c>
      <c r="F197" s="31"/>
      <c r="G197" s="30"/>
      <c r="H197" s="31">
        <f>G197/1.5</f>
        <v>0</v>
      </c>
      <c r="I197" t="s">
        <v>744</v>
      </c>
      <c r="J197" s="1" t="s">
        <v>396</v>
      </c>
      <c r="K197" t="s">
        <v>625</v>
      </c>
      <c r="L197" s="1" t="s">
        <v>809</v>
      </c>
      <c r="M197" s="1" t="s">
        <v>416</v>
      </c>
      <c r="N197" t="s">
        <v>9</v>
      </c>
      <c r="O197" s="4"/>
      <c r="P197" s="23">
        <v>42</v>
      </c>
      <c r="Q197" s="28">
        <v>13</v>
      </c>
      <c r="R197" s="28">
        <v>1</v>
      </c>
      <c r="S197" s="1">
        <f>7+18/24</f>
        <v>7.75</v>
      </c>
      <c r="T197" s="6">
        <f>Q197+(R197/20)+(S197/240)</f>
        <v>13.082291666666668</v>
      </c>
      <c r="V197" s="10">
        <f>(T197*20)/P197</f>
        <v>6.2296626984126995</v>
      </c>
      <c r="W197" s="1"/>
      <c r="X197" s="10"/>
      <c r="Y197" s="10"/>
      <c r="Z197" s="10"/>
      <c r="AA197" s="10"/>
      <c r="AB197" s="10"/>
      <c r="AC197" s="10"/>
      <c r="AI197" s="1"/>
      <c r="AJ197" s="1"/>
      <c r="AK197" s="1"/>
      <c r="AO197" s="1"/>
      <c r="AP197" s="1"/>
      <c r="AQ197" s="14"/>
      <c r="AR197" s="14"/>
      <c r="AT197" s="6"/>
      <c r="AW197" s="1"/>
      <c r="AX197" s="1"/>
      <c r="AY197" s="1"/>
      <c r="AZ197" s="6"/>
      <c r="BA197" s="6"/>
      <c r="BB197" s="1"/>
      <c r="BD197" s="23"/>
      <c r="BE197" s="23"/>
      <c r="BF197" s="10"/>
      <c r="BG197" s="23"/>
      <c r="BH197" s="23"/>
      <c r="BI197" s="1"/>
      <c r="BJ197" t="s">
        <v>625</v>
      </c>
    </row>
    <row r="198" spans="1:61" ht="12.75">
      <c r="A198" s="48"/>
      <c r="B198" s="1"/>
      <c r="C198" s="25"/>
      <c r="E198" s="25"/>
      <c r="F198" s="31"/>
      <c r="G198" s="30"/>
      <c r="H198" s="31"/>
      <c r="J198" s="1"/>
      <c r="L198" s="1"/>
      <c r="M198" s="1"/>
      <c r="O198" s="4"/>
      <c r="P198" s="23"/>
      <c r="Q198" s="28"/>
      <c r="R198" s="28"/>
      <c r="S198" s="1"/>
      <c r="W198" s="1"/>
      <c r="X198" s="10"/>
      <c r="Y198" s="10"/>
      <c r="Z198" s="10"/>
      <c r="AA198" s="10"/>
      <c r="AB198" s="10"/>
      <c r="AC198" s="10"/>
      <c r="AI198" s="1"/>
      <c r="AJ198" s="1"/>
      <c r="AK198" s="1"/>
      <c r="AO198" s="1"/>
      <c r="AP198" s="1"/>
      <c r="AQ198" s="14"/>
      <c r="AR198" s="14"/>
      <c r="AT198" s="6"/>
      <c r="AW198" s="1"/>
      <c r="AX198" s="1"/>
      <c r="AY198" s="1"/>
      <c r="AZ198" s="6"/>
      <c r="BA198" s="6"/>
      <c r="BB198" s="1"/>
      <c r="BD198" s="23"/>
      <c r="BE198" s="23"/>
      <c r="BF198" s="10"/>
      <c r="BG198" s="23"/>
      <c r="BH198" s="23"/>
      <c r="BI198" s="1"/>
    </row>
    <row r="199" spans="1:63" ht="12.75">
      <c r="A199" s="48" t="s">
        <v>88</v>
      </c>
      <c r="B199" s="1" t="s">
        <v>390</v>
      </c>
      <c r="C199" s="25">
        <v>210.1</v>
      </c>
      <c r="D199" t="s">
        <v>485</v>
      </c>
      <c r="E199" s="25" t="s">
        <v>152</v>
      </c>
      <c r="F199" s="31"/>
      <c r="G199" s="30"/>
      <c r="H199" s="31">
        <f>G199/1.5</f>
        <v>0</v>
      </c>
      <c r="I199" t="s">
        <v>977</v>
      </c>
      <c r="J199" s="1" t="s">
        <v>396</v>
      </c>
      <c r="K199" t="s">
        <v>675</v>
      </c>
      <c r="L199" s="1" t="s">
        <v>810</v>
      </c>
      <c r="M199" s="1" t="s">
        <v>956</v>
      </c>
      <c r="N199" t="s">
        <v>1250</v>
      </c>
      <c r="O199" s="4"/>
      <c r="P199" s="23">
        <v>182</v>
      </c>
      <c r="Q199" s="28">
        <v>95</v>
      </c>
      <c r="R199" s="28">
        <v>11</v>
      </c>
      <c r="S199" s="1">
        <v>0</v>
      </c>
      <c r="T199" s="6">
        <f>Q199+(R199/20)+(S199/240)</f>
        <v>95.55</v>
      </c>
      <c r="V199" s="10">
        <f>(T199*20)/P199</f>
        <v>10.5</v>
      </c>
      <c r="W199" s="1"/>
      <c r="X199" s="10"/>
      <c r="Y199" s="10"/>
      <c r="Z199" s="10"/>
      <c r="AA199" s="10"/>
      <c r="AB199" s="10"/>
      <c r="AC199" s="10"/>
      <c r="AI199" s="1"/>
      <c r="AJ199" s="1"/>
      <c r="AK199" s="1"/>
      <c r="AO199" s="1"/>
      <c r="AP199" s="1"/>
      <c r="AQ199" s="14"/>
      <c r="AR199" s="14"/>
      <c r="AT199" s="6"/>
      <c r="AW199" s="1"/>
      <c r="AX199" s="1"/>
      <c r="AY199" s="1"/>
      <c r="AZ199" s="6"/>
      <c r="BA199" s="6"/>
      <c r="BB199" s="1"/>
      <c r="BD199" s="23"/>
      <c r="BE199" s="23"/>
      <c r="BF199" s="10"/>
      <c r="BG199" s="23"/>
      <c r="BH199" s="23"/>
      <c r="BI199" s="1"/>
      <c r="BJ199" t="s">
        <v>675</v>
      </c>
      <c r="BK199" t="s">
        <v>456</v>
      </c>
    </row>
    <row r="200" spans="1:62" ht="12.75">
      <c r="A200" s="48" t="s">
        <v>88</v>
      </c>
      <c r="B200" s="1" t="s">
        <v>390</v>
      </c>
      <c r="C200" s="25">
        <v>210.2</v>
      </c>
      <c r="D200" t="s">
        <v>485</v>
      </c>
      <c r="E200" s="25" t="s">
        <v>152</v>
      </c>
      <c r="F200" s="31">
        <v>1</v>
      </c>
      <c r="G200" s="31">
        <v>14.525</v>
      </c>
      <c r="H200" s="31">
        <f>G200/1.5</f>
        <v>9.683333333333334</v>
      </c>
      <c r="I200" t="s">
        <v>1127</v>
      </c>
      <c r="J200" s="1" t="s">
        <v>396</v>
      </c>
      <c r="K200" t="s">
        <v>1169</v>
      </c>
      <c r="L200" s="1" t="s">
        <v>1341</v>
      </c>
      <c r="M200" s="1" t="s">
        <v>416</v>
      </c>
      <c r="N200" t="s">
        <v>9</v>
      </c>
      <c r="O200" s="4">
        <v>1</v>
      </c>
      <c r="P200" s="23"/>
      <c r="Q200" s="28">
        <v>14</v>
      </c>
      <c r="R200" s="28">
        <v>10</v>
      </c>
      <c r="S200" s="1">
        <v>6</v>
      </c>
      <c r="T200" s="6">
        <f>Q200+(R200/20)+(S200/240)</f>
        <v>14.525</v>
      </c>
      <c r="U200" s="6">
        <f>T200/O200</f>
        <v>14.525</v>
      </c>
      <c r="W200" s="1"/>
      <c r="X200" s="10"/>
      <c r="Y200" s="10"/>
      <c r="Z200" s="10"/>
      <c r="AA200" s="10"/>
      <c r="AB200" s="10"/>
      <c r="AC200" s="10"/>
      <c r="AH200" s="6">
        <f>U200+AG200</f>
        <v>14.525</v>
      </c>
      <c r="AI200" s="1"/>
      <c r="AJ200" s="1"/>
      <c r="AK200" s="1"/>
      <c r="AO200" s="1"/>
      <c r="AP200" s="1"/>
      <c r="AQ200" s="14"/>
      <c r="AR200" s="14"/>
      <c r="AT200" s="6"/>
      <c r="AW200" s="1"/>
      <c r="AX200" s="1"/>
      <c r="AY200" s="1"/>
      <c r="AZ200" s="6"/>
      <c r="BA200" s="6"/>
      <c r="BB200" s="1"/>
      <c r="BD200" s="23"/>
      <c r="BE200" s="23"/>
      <c r="BF200" s="10"/>
      <c r="BG200" s="23"/>
      <c r="BH200" s="23"/>
      <c r="BI200" s="1"/>
      <c r="BJ200" t="s">
        <v>1169</v>
      </c>
    </row>
    <row r="201" spans="1:62" ht="12.75">
      <c r="A201" s="48" t="s">
        <v>88</v>
      </c>
      <c r="B201" s="1" t="s">
        <v>390</v>
      </c>
      <c r="C201" s="25">
        <v>210.3</v>
      </c>
      <c r="D201" t="s">
        <v>485</v>
      </c>
      <c r="E201" s="25" t="s">
        <v>152</v>
      </c>
      <c r="F201" s="31"/>
      <c r="G201" s="30"/>
      <c r="H201" s="31">
        <f>G201/1.5</f>
        <v>0</v>
      </c>
      <c r="I201" t="s">
        <v>669</v>
      </c>
      <c r="J201" s="1" t="s">
        <v>396</v>
      </c>
      <c r="K201" t="s">
        <v>621</v>
      </c>
      <c r="L201" s="1" t="s">
        <v>809</v>
      </c>
      <c r="M201" s="1" t="s">
        <v>416</v>
      </c>
      <c r="N201" t="s">
        <v>9</v>
      </c>
      <c r="O201" s="4"/>
      <c r="P201" s="23">
        <v>42</v>
      </c>
      <c r="Q201" s="28">
        <v>14</v>
      </c>
      <c r="R201" s="28">
        <v>1</v>
      </c>
      <c r="S201" s="1">
        <v>3</v>
      </c>
      <c r="T201" s="6">
        <f>Q201+(R201/20)+(S201/240)</f>
        <v>14.0625</v>
      </c>
      <c r="V201" s="10">
        <f>(T201*20)/P201</f>
        <v>6.696428571428571</v>
      </c>
      <c r="W201" s="1"/>
      <c r="X201" s="10"/>
      <c r="Y201" s="10"/>
      <c r="Z201" s="10"/>
      <c r="AA201" s="10"/>
      <c r="AB201" s="10"/>
      <c r="AC201" s="10"/>
      <c r="AI201" s="1"/>
      <c r="AJ201" s="1"/>
      <c r="AK201" s="1"/>
      <c r="AO201" s="1"/>
      <c r="AP201" s="1"/>
      <c r="AQ201" s="14"/>
      <c r="AR201" s="14"/>
      <c r="AT201" s="6"/>
      <c r="AW201" s="1"/>
      <c r="AX201" s="1"/>
      <c r="AY201" s="1"/>
      <c r="AZ201" s="6"/>
      <c r="BA201" s="6"/>
      <c r="BB201" s="1"/>
      <c r="BD201" s="23"/>
      <c r="BE201" s="23"/>
      <c r="BF201" s="10"/>
      <c r="BG201" s="23"/>
      <c r="BH201" s="23"/>
      <c r="BI201" s="1"/>
      <c r="BJ201" t="s">
        <v>621</v>
      </c>
    </row>
    <row r="202" spans="1:62" ht="12.75">
      <c r="A202" s="48" t="s">
        <v>88</v>
      </c>
      <c r="B202" s="1" t="s">
        <v>390</v>
      </c>
      <c r="C202" s="25">
        <v>210.4</v>
      </c>
      <c r="D202" t="s">
        <v>485</v>
      </c>
      <c r="E202" s="25" t="s">
        <v>152</v>
      </c>
      <c r="F202" s="31">
        <v>8.5</v>
      </c>
      <c r="G202" s="31">
        <v>5.070833333333333</v>
      </c>
      <c r="H202" s="31">
        <f>G202/1.5</f>
        <v>3.380555555555555</v>
      </c>
      <c r="I202" t="s">
        <v>937</v>
      </c>
      <c r="J202" s="1" t="s">
        <v>396</v>
      </c>
      <c r="K202" t="s">
        <v>916</v>
      </c>
      <c r="L202" s="1" t="s">
        <v>955</v>
      </c>
      <c r="M202" s="1" t="s">
        <v>397</v>
      </c>
      <c r="N202" t="s">
        <v>9</v>
      </c>
      <c r="O202" s="4">
        <v>8.5</v>
      </c>
      <c r="P202" s="23"/>
      <c r="Q202" s="28"/>
      <c r="R202" s="28"/>
      <c r="S202" s="1"/>
      <c r="T202" s="6">
        <f>O202*U202</f>
        <v>43.102083333333326</v>
      </c>
      <c r="U202" s="6">
        <f>5+1/20+5/240</f>
        <v>5.070833333333333</v>
      </c>
      <c r="W202" s="1"/>
      <c r="X202" s="10"/>
      <c r="Y202" s="10"/>
      <c r="Z202" s="10"/>
      <c r="AA202" s="10"/>
      <c r="AB202" s="10"/>
      <c r="AC202" s="10"/>
      <c r="AH202" s="6">
        <f>U202+AG202</f>
        <v>5.070833333333333</v>
      </c>
      <c r="AI202" s="1"/>
      <c r="AJ202" s="1"/>
      <c r="AK202" s="1"/>
      <c r="AO202" s="1"/>
      <c r="AP202" s="1"/>
      <c r="AQ202" s="14"/>
      <c r="AR202" s="14"/>
      <c r="AT202" s="6"/>
      <c r="AW202" s="1"/>
      <c r="AX202" s="1"/>
      <c r="AY202" s="1"/>
      <c r="AZ202" s="6"/>
      <c r="BA202" s="6"/>
      <c r="BB202" s="1"/>
      <c r="BD202" s="23"/>
      <c r="BE202" s="23"/>
      <c r="BF202" s="10"/>
      <c r="BG202" s="23"/>
      <c r="BH202" s="23"/>
      <c r="BI202" s="1"/>
      <c r="BJ202" t="s">
        <v>47</v>
      </c>
    </row>
    <row r="203" spans="1:61" ht="12.75">
      <c r="A203" s="48"/>
      <c r="B203" s="1"/>
      <c r="C203" s="25"/>
      <c r="E203" s="25"/>
      <c r="F203" s="31"/>
      <c r="G203" s="30"/>
      <c r="H203" s="31">
        <f>G203/1.5</f>
        <v>0</v>
      </c>
      <c r="J203" s="1"/>
      <c r="L203" s="1"/>
      <c r="M203" s="1"/>
      <c r="O203" s="4"/>
      <c r="P203" s="23"/>
      <c r="Q203" s="28"/>
      <c r="R203" s="28"/>
      <c r="S203" s="1"/>
      <c r="W203" s="1"/>
      <c r="X203" s="10"/>
      <c r="Y203" s="10"/>
      <c r="Z203" s="10"/>
      <c r="AA203" s="10"/>
      <c r="AB203" s="10"/>
      <c r="AC203" s="10"/>
      <c r="AI203" s="1"/>
      <c r="AJ203" s="1"/>
      <c r="AK203" s="1"/>
      <c r="AO203" s="1"/>
      <c r="AP203" s="1"/>
      <c r="AQ203" s="14"/>
      <c r="AR203" s="14"/>
      <c r="AT203" s="6"/>
      <c r="AW203" s="1"/>
      <c r="AX203" s="1"/>
      <c r="AY203" s="1"/>
      <c r="AZ203" s="6"/>
      <c r="BA203" s="6"/>
      <c r="BB203" s="1"/>
      <c r="BD203" s="23"/>
      <c r="BE203" s="23"/>
      <c r="BF203" s="10"/>
      <c r="BG203" s="23"/>
      <c r="BH203" s="23"/>
      <c r="BI203" s="1"/>
    </row>
    <row r="204" spans="1:62" ht="12.75">
      <c r="A204" s="48" t="s">
        <v>89</v>
      </c>
      <c r="B204" s="1" t="s">
        <v>390</v>
      </c>
      <c r="C204" s="25">
        <v>211.1</v>
      </c>
      <c r="D204" t="s">
        <v>486</v>
      </c>
      <c r="E204" s="25"/>
      <c r="F204" s="31"/>
      <c r="G204" s="30"/>
      <c r="H204" s="31">
        <f>G204/1.5</f>
        <v>0</v>
      </c>
      <c r="I204" t="s">
        <v>705</v>
      </c>
      <c r="J204" s="1" t="s">
        <v>396</v>
      </c>
      <c r="K204" t="s">
        <v>714</v>
      </c>
      <c r="L204" s="1" t="s">
        <v>1341</v>
      </c>
      <c r="M204" s="1" t="s">
        <v>416</v>
      </c>
      <c r="N204" t="s">
        <v>1254</v>
      </c>
      <c r="O204" s="4"/>
      <c r="P204" s="23">
        <v>180</v>
      </c>
      <c r="Q204" s="28">
        <v>82</v>
      </c>
      <c r="R204" s="28">
        <v>13</v>
      </c>
      <c r="S204" s="1">
        <v>3</v>
      </c>
      <c r="T204" s="6">
        <f>Q204+(R204/20)+(S204/240)</f>
        <v>82.66250000000001</v>
      </c>
      <c r="V204" s="10">
        <f>(T204*20)/P204</f>
        <v>9.184722222222224</v>
      </c>
      <c r="W204" s="1"/>
      <c r="X204" s="10"/>
      <c r="Y204" s="10"/>
      <c r="Z204" s="10"/>
      <c r="AA204" s="10"/>
      <c r="AB204" s="10"/>
      <c r="AC204" s="10"/>
      <c r="AI204" s="1"/>
      <c r="AJ204" s="1"/>
      <c r="AK204" s="1"/>
      <c r="AO204" s="1"/>
      <c r="AP204" s="1"/>
      <c r="AQ204" s="14"/>
      <c r="AR204" s="14"/>
      <c r="AT204" s="6"/>
      <c r="AW204" s="1"/>
      <c r="AX204" s="1"/>
      <c r="AY204" s="1"/>
      <c r="AZ204" s="6"/>
      <c r="BA204" s="6"/>
      <c r="BB204" s="1"/>
      <c r="BD204" s="23"/>
      <c r="BE204" s="23"/>
      <c r="BF204" s="10"/>
      <c r="BG204" s="23"/>
      <c r="BH204" s="23"/>
      <c r="BI204" s="1"/>
      <c r="BJ204" t="s">
        <v>714</v>
      </c>
    </row>
    <row r="205" spans="1:62" ht="12.75">
      <c r="A205" s="48" t="s">
        <v>89</v>
      </c>
      <c r="B205" s="1" t="s">
        <v>390</v>
      </c>
      <c r="C205" s="25">
        <v>211.2</v>
      </c>
      <c r="D205" t="s">
        <v>486</v>
      </c>
      <c r="E205" s="25"/>
      <c r="F205" s="31">
        <v>1</v>
      </c>
      <c r="G205" s="31">
        <v>15.75</v>
      </c>
      <c r="H205" s="31">
        <f>G205/1.5</f>
        <v>10.5</v>
      </c>
      <c r="I205" t="s">
        <v>1139</v>
      </c>
      <c r="J205" s="1" t="s">
        <v>396</v>
      </c>
      <c r="K205" t="s">
        <v>1166</v>
      </c>
      <c r="L205" s="1" t="s">
        <v>1341</v>
      </c>
      <c r="M205" s="1" t="s">
        <v>972</v>
      </c>
      <c r="N205" t="s">
        <v>9</v>
      </c>
      <c r="O205" s="4">
        <v>1</v>
      </c>
      <c r="P205" s="23"/>
      <c r="Q205" s="28">
        <v>15</v>
      </c>
      <c r="R205" s="28">
        <v>15</v>
      </c>
      <c r="S205" s="1">
        <v>0</v>
      </c>
      <c r="T205" s="6">
        <f>Q205+(R205/20)+(S205/240)</f>
        <v>15.75</v>
      </c>
      <c r="U205" s="6">
        <f>T205/O205</f>
        <v>15.75</v>
      </c>
      <c r="V205" s="10"/>
      <c r="W205" s="1"/>
      <c r="X205" s="10"/>
      <c r="Y205" s="10"/>
      <c r="Z205" s="10"/>
      <c r="AA205" s="10"/>
      <c r="AB205" s="10"/>
      <c r="AC205" s="10"/>
      <c r="AH205" s="6">
        <f>U205+AG205</f>
        <v>15.75</v>
      </c>
      <c r="AI205" s="1"/>
      <c r="AJ205" s="1"/>
      <c r="AK205" s="1"/>
      <c r="AO205" s="1"/>
      <c r="AP205" s="1"/>
      <c r="AQ205" s="14"/>
      <c r="AR205" s="14"/>
      <c r="AT205" s="6"/>
      <c r="AW205" s="1"/>
      <c r="AX205" s="1"/>
      <c r="AY205" s="1"/>
      <c r="AZ205" s="6"/>
      <c r="BA205" s="6"/>
      <c r="BB205" s="1"/>
      <c r="BD205" s="23"/>
      <c r="BE205" s="23"/>
      <c r="BF205" s="10"/>
      <c r="BG205" s="23"/>
      <c r="BH205" s="23"/>
      <c r="BI205" s="1"/>
      <c r="BJ205" t="s">
        <v>1166</v>
      </c>
    </row>
    <row r="206" spans="1:63" ht="12.75">
      <c r="A206" s="48" t="s">
        <v>89</v>
      </c>
      <c r="B206" s="1" t="s">
        <v>390</v>
      </c>
      <c r="C206" s="25">
        <v>211.3</v>
      </c>
      <c r="D206" t="s">
        <v>486</v>
      </c>
      <c r="E206" s="25"/>
      <c r="F206" s="31"/>
      <c r="G206" s="31"/>
      <c r="H206" s="31">
        <f>G206/1.5</f>
        <v>0</v>
      </c>
      <c r="I206" t="s">
        <v>659</v>
      </c>
      <c r="J206" s="1" t="s">
        <v>396</v>
      </c>
      <c r="K206" t="s">
        <v>684</v>
      </c>
      <c r="L206" s="1" t="s">
        <v>809</v>
      </c>
      <c r="M206" s="1" t="s">
        <v>972</v>
      </c>
      <c r="N206" s="1" t="s">
        <v>9</v>
      </c>
      <c r="O206" s="23"/>
      <c r="P206" s="23">
        <v>42</v>
      </c>
      <c r="Q206" s="28">
        <v>15</v>
      </c>
      <c r="R206" s="28">
        <v>15</v>
      </c>
      <c r="S206" s="1">
        <v>0</v>
      </c>
      <c r="T206" s="6">
        <f>Q206+(R206/20)+(S206/240)</f>
        <v>15.75</v>
      </c>
      <c r="U206" s="6"/>
      <c r="V206" s="10">
        <f>(T206*20)/P206</f>
        <v>7.5</v>
      </c>
      <c r="W206" s="1"/>
      <c r="X206" s="10"/>
      <c r="Y206" s="10"/>
      <c r="Z206" s="10"/>
      <c r="AA206" s="10"/>
      <c r="AB206" s="10"/>
      <c r="AC206" s="10"/>
      <c r="AI206" s="1"/>
      <c r="AJ206" s="1"/>
      <c r="AK206" s="1"/>
      <c r="AO206" s="1"/>
      <c r="AP206" s="1"/>
      <c r="AQ206" s="14"/>
      <c r="AR206" s="14"/>
      <c r="AT206" s="6"/>
      <c r="AW206" s="1"/>
      <c r="AX206" s="1"/>
      <c r="AY206" s="1"/>
      <c r="AZ206" s="6"/>
      <c r="BA206" s="6"/>
      <c r="BB206" s="1"/>
      <c r="BD206" s="23"/>
      <c r="BE206" s="23"/>
      <c r="BF206" s="10"/>
      <c r="BG206" s="23"/>
      <c r="BH206" s="23"/>
      <c r="BI206" s="1"/>
      <c r="BJ206" t="s">
        <v>684</v>
      </c>
      <c r="BK206" s="1"/>
    </row>
    <row r="207" spans="1:62" ht="12.75">
      <c r="A207" s="48" t="s">
        <v>89</v>
      </c>
      <c r="B207" s="1" t="s">
        <v>390</v>
      </c>
      <c r="C207" s="25">
        <v>211.4</v>
      </c>
      <c r="D207" t="s">
        <v>486</v>
      </c>
      <c r="E207" s="25"/>
      <c r="F207" s="31">
        <v>8.5</v>
      </c>
      <c r="G207" s="31">
        <v>5.181862745098039</v>
      </c>
      <c r="H207" s="31">
        <f>G207/1.5</f>
        <v>3.4545751633986925</v>
      </c>
      <c r="I207" t="s">
        <v>943</v>
      </c>
      <c r="J207" s="1" t="s">
        <v>396</v>
      </c>
      <c r="K207" t="s">
        <v>918</v>
      </c>
      <c r="L207" s="1" t="s">
        <v>955</v>
      </c>
      <c r="M207" s="1" t="s">
        <v>811</v>
      </c>
      <c r="N207" t="s">
        <v>9</v>
      </c>
      <c r="O207" s="4">
        <v>8.5</v>
      </c>
      <c r="P207" s="23"/>
      <c r="Q207" s="28">
        <v>44</v>
      </c>
      <c r="R207" s="28">
        <v>0</v>
      </c>
      <c r="S207" s="1">
        <v>11</v>
      </c>
      <c r="T207" s="6">
        <f>Q207+(R207/20)+(S207/240)</f>
        <v>44.045833333333334</v>
      </c>
      <c r="U207" s="6">
        <f>T207/O207</f>
        <v>5.181862745098039</v>
      </c>
      <c r="V207" s="10"/>
      <c r="W207" s="1"/>
      <c r="X207" s="10"/>
      <c r="Y207" s="10"/>
      <c r="Z207" s="10"/>
      <c r="AA207" s="10"/>
      <c r="AB207" s="10"/>
      <c r="AC207" s="10"/>
      <c r="AH207" s="6">
        <f>U207+AG207</f>
        <v>5.181862745098039</v>
      </c>
      <c r="AI207" s="1"/>
      <c r="AJ207" s="1"/>
      <c r="AK207" s="1"/>
      <c r="AO207" s="1"/>
      <c r="AP207" s="1"/>
      <c r="AQ207" s="14"/>
      <c r="AR207" s="14"/>
      <c r="AT207" s="6"/>
      <c r="AW207" s="1"/>
      <c r="AX207" s="1"/>
      <c r="AY207" s="1"/>
      <c r="AZ207" s="6"/>
      <c r="BA207" s="6"/>
      <c r="BB207" s="1"/>
      <c r="BD207" s="23"/>
      <c r="BE207" s="23"/>
      <c r="BF207" s="10"/>
      <c r="BG207" s="23"/>
      <c r="BH207" s="23"/>
      <c r="BI207" s="1"/>
      <c r="BJ207" t="s">
        <v>49</v>
      </c>
    </row>
    <row r="208" spans="1:61" ht="12.75">
      <c r="A208" s="48"/>
      <c r="B208" s="1"/>
      <c r="C208" s="25"/>
      <c r="E208" s="25"/>
      <c r="F208" s="31"/>
      <c r="G208" s="31"/>
      <c r="H208" s="31">
        <f>G208/1.5</f>
        <v>0</v>
      </c>
      <c r="J208" s="1"/>
      <c r="L208" s="1"/>
      <c r="M208" s="1"/>
      <c r="O208" s="4"/>
      <c r="P208" s="23"/>
      <c r="Q208" s="28"/>
      <c r="R208" s="28"/>
      <c r="S208" s="1"/>
      <c r="T208" s="6"/>
      <c r="U208" s="6"/>
      <c r="V208" s="10"/>
      <c r="W208" s="1"/>
      <c r="X208" s="10"/>
      <c r="Y208" s="10"/>
      <c r="Z208" s="10"/>
      <c r="AA208" s="10"/>
      <c r="AB208" s="10"/>
      <c r="AC208" s="10"/>
      <c r="AI208" s="1"/>
      <c r="AJ208" s="1"/>
      <c r="AK208" s="1"/>
      <c r="AO208" s="1"/>
      <c r="AP208" s="1"/>
      <c r="AQ208" s="14"/>
      <c r="AR208" s="14"/>
      <c r="AT208" s="6"/>
      <c r="AW208" s="1"/>
      <c r="AX208" s="1"/>
      <c r="AY208" s="1"/>
      <c r="AZ208" s="6"/>
      <c r="BA208" s="6"/>
      <c r="BB208" s="1"/>
      <c r="BD208" s="23"/>
      <c r="BE208" s="23"/>
      <c r="BF208" s="10"/>
      <c r="BG208" s="23"/>
      <c r="BH208" s="23"/>
      <c r="BI208" s="1"/>
    </row>
    <row r="209" spans="1:62" ht="12.75">
      <c r="A209" s="48" t="s">
        <v>90</v>
      </c>
      <c r="B209" s="1" t="s">
        <v>390</v>
      </c>
      <c r="C209" s="25">
        <v>212.1</v>
      </c>
      <c r="D209" t="s">
        <v>487</v>
      </c>
      <c r="E209" s="25" t="s">
        <v>152</v>
      </c>
      <c r="F209" s="31"/>
      <c r="G209" s="30"/>
      <c r="H209" s="31">
        <f>G209/1.5</f>
        <v>0</v>
      </c>
      <c r="I209" t="s">
        <v>704</v>
      </c>
      <c r="J209" s="1" t="s">
        <v>396</v>
      </c>
      <c r="K209" t="s">
        <v>713</v>
      </c>
      <c r="L209" s="1" t="s">
        <v>1341</v>
      </c>
      <c r="M209" s="1" t="s">
        <v>416</v>
      </c>
      <c r="N209" t="s">
        <v>1260</v>
      </c>
      <c r="O209" s="4"/>
      <c r="P209" s="23">
        <v>180</v>
      </c>
      <c r="Q209" s="28">
        <v>94</v>
      </c>
      <c r="R209" s="28">
        <v>0</v>
      </c>
      <c r="S209" s="1">
        <v>0</v>
      </c>
      <c r="T209" s="6">
        <f>Q209+(R209/20)+(S209/240)</f>
        <v>94</v>
      </c>
      <c r="V209" s="10">
        <f>(T209*20)/P209</f>
        <v>10.444444444444445</v>
      </c>
      <c r="W209" s="1"/>
      <c r="X209" s="10"/>
      <c r="Y209" s="10"/>
      <c r="Z209" s="10"/>
      <c r="AA209" s="10"/>
      <c r="AB209" s="10"/>
      <c r="AC209" s="10"/>
      <c r="AI209" s="1"/>
      <c r="AJ209" s="1"/>
      <c r="AK209" s="1"/>
      <c r="AO209" s="1"/>
      <c r="AP209" s="1"/>
      <c r="AQ209" s="14"/>
      <c r="AR209" s="14"/>
      <c r="AT209" s="6"/>
      <c r="AW209" s="1"/>
      <c r="AX209" s="1"/>
      <c r="AY209" s="1"/>
      <c r="AZ209" s="6"/>
      <c r="BA209" s="6"/>
      <c r="BB209" s="1"/>
      <c r="BD209" s="23"/>
      <c r="BE209" s="23"/>
      <c r="BF209" s="10"/>
      <c r="BG209" s="23"/>
      <c r="BH209" s="23"/>
      <c r="BI209" s="1"/>
      <c r="BJ209" t="s">
        <v>713</v>
      </c>
    </row>
    <row r="210" spans="1:62" ht="12.75">
      <c r="A210" s="48" t="s">
        <v>90</v>
      </c>
      <c r="B210" s="1" t="s">
        <v>390</v>
      </c>
      <c r="C210" s="25">
        <v>212.2</v>
      </c>
      <c r="D210" t="s">
        <v>487</v>
      </c>
      <c r="E210" s="25" t="s">
        <v>152</v>
      </c>
      <c r="F210" s="31">
        <v>1</v>
      </c>
      <c r="G210" s="31">
        <v>15.6</v>
      </c>
      <c r="H210" s="31">
        <f>G210/1.5</f>
        <v>10.4</v>
      </c>
      <c r="I210" t="s">
        <v>1141</v>
      </c>
      <c r="J210" s="1" t="s">
        <v>396</v>
      </c>
      <c r="K210" t="s">
        <v>1167</v>
      </c>
      <c r="L210" s="1" t="s">
        <v>1341</v>
      </c>
      <c r="M210" s="1" t="s">
        <v>1314</v>
      </c>
      <c r="N210" t="s">
        <v>9</v>
      </c>
      <c r="O210" s="4">
        <v>1</v>
      </c>
      <c r="P210" s="23"/>
      <c r="Q210" s="28">
        <v>15</v>
      </c>
      <c r="R210" s="28">
        <v>12</v>
      </c>
      <c r="S210" s="1">
        <v>0</v>
      </c>
      <c r="T210" s="6">
        <f>Q210+(R210/20)+(S210/240)</f>
        <v>15.6</v>
      </c>
      <c r="U210" s="6">
        <f>T210/O210</f>
        <v>15.6</v>
      </c>
      <c r="W210" s="1"/>
      <c r="X210" s="10"/>
      <c r="Y210" s="10"/>
      <c r="Z210" s="10"/>
      <c r="AA210" s="10"/>
      <c r="AB210" s="10"/>
      <c r="AC210" s="10"/>
      <c r="AH210" s="6">
        <f>U210+AG210</f>
        <v>15.6</v>
      </c>
      <c r="AI210" s="1"/>
      <c r="AJ210" s="1"/>
      <c r="AK210" s="1"/>
      <c r="AO210" s="1"/>
      <c r="AP210" s="1"/>
      <c r="AQ210" s="14"/>
      <c r="AR210" s="14"/>
      <c r="AT210" s="6"/>
      <c r="AW210" s="1"/>
      <c r="AX210" s="1"/>
      <c r="AY210" s="1"/>
      <c r="AZ210" s="6"/>
      <c r="BA210" s="6"/>
      <c r="BB210" s="1"/>
      <c r="BD210" s="23"/>
      <c r="BE210" s="23"/>
      <c r="BF210" s="10"/>
      <c r="BG210" s="23"/>
      <c r="BH210" s="23"/>
      <c r="BI210" s="1"/>
      <c r="BJ210" t="s">
        <v>1167</v>
      </c>
    </row>
    <row r="211" spans="1:62" ht="12.75">
      <c r="A211" s="48" t="s">
        <v>90</v>
      </c>
      <c r="B211" s="1" t="s">
        <v>390</v>
      </c>
      <c r="C211" s="25">
        <v>212.3</v>
      </c>
      <c r="D211" t="s">
        <v>487</v>
      </c>
      <c r="E211" s="25" t="s">
        <v>152</v>
      </c>
      <c r="F211" s="31"/>
      <c r="G211" s="30"/>
      <c r="H211" s="31">
        <f>G211/1.5</f>
        <v>0</v>
      </c>
      <c r="I211" t="s">
        <v>660</v>
      </c>
      <c r="J211" s="1" t="s">
        <v>396</v>
      </c>
      <c r="K211" t="s">
        <v>1319</v>
      </c>
      <c r="L211" s="1" t="s">
        <v>809</v>
      </c>
      <c r="M211" s="1" t="s">
        <v>1314</v>
      </c>
      <c r="N211" t="s">
        <v>9</v>
      </c>
      <c r="O211" s="4"/>
      <c r="P211" s="23">
        <v>42</v>
      </c>
      <c r="Q211" s="28">
        <v>15</v>
      </c>
      <c r="R211" s="28">
        <v>15</v>
      </c>
      <c r="S211" s="1">
        <v>0</v>
      </c>
      <c r="T211" s="6">
        <f>Q211+(R211/20)+(S211/240)</f>
        <v>15.75</v>
      </c>
      <c r="V211" s="10">
        <f>(T211*20)/P211</f>
        <v>7.5</v>
      </c>
      <c r="W211" s="1"/>
      <c r="X211" s="10"/>
      <c r="Y211" s="10"/>
      <c r="Z211" s="10"/>
      <c r="AA211" s="10"/>
      <c r="AB211" s="10"/>
      <c r="AC211" s="10"/>
      <c r="AI211" s="1"/>
      <c r="AJ211" s="1"/>
      <c r="AK211" s="1"/>
      <c r="AO211" s="1"/>
      <c r="AP211" s="1"/>
      <c r="AQ211" s="14"/>
      <c r="AR211" s="14"/>
      <c r="AT211" s="6"/>
      <c r="AW211" s="1"/>
      <c r="AX211" s="1"/>
      <c r="AY211" s="1"/>
      <c r="AZ211" s="6"/>
      <c r="BA211" s="6"/>
      <c r="BB211" s="1"/>
      <c r="BD211" s="23"/>
      <c r="BE211" s="23"/>
      <c r="BF211" s="10"/>
      <c r="BG211" s="23"/>
      <c r="BH211" s="23"/>
      <c r="BI211" s="1"/>
      <c r="BJ211" t="s">
        <v>1319</v>
      </c>
    </row>
    <row r="212" spans="1:62" ht="12.75">
      <c r="A212" s="48" t="s">
        <v>90</v>
      </c>
      <c r="B212" s="1" t="s">
        <v>390</v>
      </c>
      <c r="C212" s="25">
        <v>212.4</v>
      </c>
      <c r="D212" t="s">
        <v>487</v>
      </c>
      <c r="E212" s="25" t="s">
        <v>152</v>
      </c>
      <c r="F212" s="31">
        <f>2+2/3</f>
        <v>2.6666666666666665</v>
      </c>
      <c r="G212" s="31"/>
      <c r="H212" s="31">
        <f>G212/1.5</f>
        <v>0</v>
      </c>
      <c r="I212" t="s">
        <v>967</v>
      </c>
      <c r="J212" s="1" t="s">
        <v>396</v>
      </c>
      <c r="K212" t="s">
        <v>964</v>
      </c>
      <c r="L212" s="1" t="s">
        <v>837</v>
      </c>
      <c r="M212" s="1" t="s">
        <v>956</v>
      </c>
      <c r="N212" t="s">
        <v>9</v>
      </c>
      <c r="O212" s="4">
        <f>2+2/3</f>
        <v>2.6666666666666665</v>
      </c>
      <c r="P212" s="23">
        <v>18</v>
      </c>
      <c r="Q212" s="28">
        <v>32</v>
      </c>
      <c r="R212" s="28">
        <v>1</v>
      </c>
      <c r="S212" s="1">
        <v>3</v>
      </c>
      <c r="T212" s="6">
        <f>Q212+(R212/20)+(S212/240)</f>
        <v>32.0625</v>
      </c>
      <c r="U212" s="6"/>
      <c r="V212" s="10"/>
      <c r="W212" s="1"/>
      <c r="X212" s="10"/>
      <c r="Y212" s="10"/>
      <c r="Z212" s="10"/>
      <c r="AA212" s="10"/>
      <c r="AB212" s="10"/>
      <c r="AC212" s="10"/>
      <c r="AI212" s="1"/>
      <c r="AJ212" s="1"/>
      <c r="AK212" s="1"/>
      <c r="AO212" s="1"/>
      <c r="AP212" s="1"/>
      <c r="AQ212" s="14"/>
      <c r="AR212" s="14"/>
      <c r="AT212" s="6"/>
      <c r="AW212" s="1"/>
      <c r="AX212" s="1"/>
      <c r="AY212" s="1"/>
      <c r="AZ212" s="6"/>
      <c r="BA212" s="6"/>
      <c r="BB212" s="1"/>
      <c r="BD212" s="23"/>
      <c r="BE212" s="23"/>
      <c r="BF212" s="10"/>
      <c r="BG212" s="23"/>
      <c r="BH212" s="23"/>
      <c r="BI212" s="1"/>
      <c r="BJ212" t="s">
        <v>964</v>
      </c>
    </row>
    <row r="213" spans="1:62" ht="12.75">
      <c r="A213" s="48" t="s">
        <v>90</v>
      </c>
      <c r="B213" s="1" t="s">
        <v>390</v>
      </c>
      <c r="C213" s="25">
        <v>212.5</v>
      </c>
      <c r="D213" t="s">
        <v>487</v>
      </c>
      <c r="E213" s="25" t="s">
        <v>152</v>
      </c>
      <c r="F213" s="31">
        <v>8.5</v>
      </c>
      <c r="G213" s="31">
        <v>5.0588235294117645</v>
      </c>
      <c r="H213" s="31">
        <f>G213/1.5</f>
        <v>3.372549019607843</v>
      </c>
      <c r="I213" t="s">
        <v>923</v>
      </c>
      <c r="J213" s="1" t="s">
        <v>396</v>
      </c>
      <c r="K213" t="s">
        <v>921</v>
      </c>
      <c r="L213" s="1" t="s">
        <v>955</v>
      </c>
      <c r="M213" s="1" t="s">
        <v>1064</v>
      </c>
      <c r="N213" t="s">
        <v>9</v>
      </c>
      <c r="O213" s="4">
        <v>8.5</v>
      </c>
      <c r="P213" s="23"/>
      <c r="Q213" s="28">
        <v>43</v>
      </c>
      <c r="R213" s="28">
        <v>0</v>
      </c>
      <c r="S213" s="1">
        <v>0</v>
      </c>
      <c r="T213" s="6">
        <f>Q213+(R213/20)+(S213/240)</f>
        <v>43</v>
      </c>
      <c r="U213" s="6">
        <f>T213/O213</f>
        <v>5.0588235294117645</v>
      </c>
      <c r="W213" s="1"/>
      <c r="X213" s="10"/>
      <c r="Y213" s="10"/>
      <c r="Z213" s="10"/>
      <c r="AA213" s="10"/>
      <c r="AB213" s="10"/>
      <c r="AC213" s="10"/>
      <c r="AH213" s="6">
        <f>U213+AG213</f>
        <v>5.0588235294117645</v>
      </c>
      <c r="AI213" s="1"/>
      <c r="AJ213" s="1"/>
      <c r="AK213" s="1"/>
      <c r="AO213" s="1"/>
      <c r="AP213" s="1"/>
      <c r="AQ213" s="14"/>
      <c r="AR213" s="14"/>
      <c r="AT213" s="6"/>
      <c r="AW213" s="1"/>
      <c r="AX213" s="1"/>
      <c r="AY213" s="1"/>
      <c r="AZ213" s="6"/>
      <c r="BA213" s="6"/>
      <c r="BB213" s="1"/>
      <c r="BD213" s="23"/>
      <c r="BE213" s="23"/>
      <c r="BF213" s="10"/>
      <c r="BG213" s="23"/>
      <c r="BH213" s="23"/>
      <c r="BI213" s="1"/>
      <c r="BJ213" t="s">
        <v>50</v>
      </c>
    </row>
    <row r="214" spans="1:61" ht="12.75">
      <c r="A214" s="48"/>
      <c r="B214" s="1"/>
      <c r="C214" s="25"/>
      <c r="E214" s="25"/>
      <c r="F214" s="31"/>
      <c r="G214" s="30"/>
      <c r="H214" s="31"/>
      <c r="J214" s="1"/>
      <c r="L214" s="1"/>
      <c r="M214" s="1"/>
      <c r="O214" s="4"/>
      <c r="P214" s="23"/>
      <c r="Q214" s="28"/>
      <c r="R214" s="28"/>
      <c r="S214" s="1"/>
      <c r="W214" s="1"/>
      <c r="X214" s="10"/>
      <c r="Y214" s="10"/>
      <c r="Z214" s="10"/>
      <c r="AA214" s="10"/>
      <c r="AB214" s="10"/>
      <c r="AC214" s="10"/>
      <c r="AI214" s="1"/>
      <c r="AJ214" s="1"/>
      <c r="AK214" s="1"/>
      <c r="AO214" s="1"/>
      <c r="AP214" s="1"/>
      <c r="AQ214" s="14"/>
      <c r="AR214" s="14"/>
      <c r="AT214" s="6"/>
      <c r="AW214" s="1"/>
      <c r="AX214" s="1"/>
      <c r="AY214" s="1"/>
      <c r="AZ214" s="6"/>
      <c r="BA214" s="6"/>
      <c r="BB214" s="1"/>
      <c r="BD214" s="23"/>
      <c r="BE214" s="23"/>
      <c r="BF214" s="10"/>
      <c r="BG214" s="23"/>
      <c r="BH214" s="23"/>
      <c r="BI214" s="1"/>
    </row>
    <row r="215" spans="1:62" ht="12.75">
      <c r="A215" s="48" t="s">
        <v>91</v>
      </c>
      <c r="B215" s="1" t="s">
        <v>390</v>
      </c>
      <c r="C215" s="25">
        <v>213.1</v>
      </c>
      <c r="D215" t="s">
        <v>488</v>
      </c>
      <c r="E215" s="25" t="s">
        <v>152</v>
      </c>
      <c r="F215" s="31"/>
      <c r="G215" s="30"/>
      <c r="H215" s="31">
        <f>G215/1.5</f>
        <v>0</v>
      </c>
      <c r="I215" t="s">
        <v>704</v>
      </c>
      <c r="J215" s="1" t="s">
        <v>396</v>
      </c>
      <c r="K215" t="s">
        <v>709</v>
      </c>
      <c r="L215" s="1" t="s">
        <v>1341</v>
      </c>
      <c r="M215" s="1" t="s">
        <v>416</v>
      </c>
      <c r="N215" t="s">
        <v>1258</v>
      </c>
      <c r="O215" s="4"/>
      <c r="P215" s="23">
        <v>170</v>
      </c>
      <c r="Q215" s="28">
        <v>80</v>
      </c>
      <c r="R215" s="28">
        <v>1</v>
      </c>
      <c r="S215" s="1">
        <v>6</v>
      </c>
      <c r="T215" s="6">
        <f>Q215+(R215/20)+(S215/240)</f>
        <v>80.075</v>
      </c>
      <c r="V215" s="10">
        <f>(T215*20)/P215</f>
        <v>9.420588235294117</v>
      </c>
      <c r="W215" s="1"/>
      <c r="X215" s="10"/>
      <c r="Y215" s="10"/>
      <c r="Z215" s="10"/>
      <c r="AA215" s="10"/>
      <c r="AB215" s="10"/>
      <c r="AC215" s="10"/>
      <c r="AI215" s="1"/>
      <c r="AJ215" s="1"/>
      <c r="AK215" s="1"/>
      <c r="AO215" s="1"/>
      <c r="AP215" s="1"/>
      <c r="AQ215" s="14"/>
      <c r="AR215" s="14"/>
      <c r="AT215" s="6"/>
      <c r="AW215" s="1"/>
      <c r="AX215" s="1"/>
      <c r="AY215" s="1"/>
      <c r="AZ215" s="6"/>
      <c r="BA215" s="6"/>
      <c r="BB215" s="1"/>
      <c r="BD215" s="23"/>
      <c r="BE215" s="23"/>
      <c r="BF215" s="10"/>
      <c r="BG215" s="23"/>
      <c r="BH215" s="23"/>
      <c r="BI215" s="1"/>
      <c r="BJ215" t="s">
        <v>709</v>
      </c>
    </row>
    <row r="216" spans="1:62" ht="12.75">
      <c r="A216" s="48" t="s">
        <v>91</v>
      </c>
      <c r="B216" s="1" t="s">
        <v>390</v>
      </c>
      <c r="C216" s="25">
        <v>213.2</v>
      </c>
      <c r="D216" t="s">
        <v>488</v>
      </c>
      <c r="E216" s="25" t="s">
        <v>152</v>
      </c>
      <c r="F216" s="31">
        <v>1</v>
      </c>
      <c r="G216" s="31">
        <v>13.5</v>
      </c>
      <c r="H216" s="31">
        <f>G216/1.5</f>
        <v>9</v>
      </c>
      <c r="I216" t="s">
        <v>1139</v>
      </c>
      <c r="J216" s="1" t="s">
        <v>396</v>
      </c>
      <c r="K216" t="s">
        <v>1161</v>
      </c>
      <c r="L216" s="1" t="s">
        <v>1341</v>
      </c>
      <c r="M216" s="1" t="s">
        <v>972</v>
      </c>
      <c r="N216" t="s">
        <v>9</v>
      </c>
      <c r="O216" s="4">
        <v>1</v>
      </c>
      <c r="P216" s="23"/>
      <c r="Q216" s="28">
        <v>13</v>
      </c>
      <c r="R216" s="28">
        <v>10</v>
      </c>
      <c r="S216" s="1">
        <v>0</v>
      </c>
      <c r="T216" s="6">
        <f>Q216+(R216/20)+(S216/240)</f>
        <v>13.5</v>
      </c>
      <c r="U216" s="6">
        <f>T216/O216</f>
        <v>13.5</v>
      </c>
      <c r="W216" s="1"/>
      <c r="X216" s="10"/>
      <c r="Y216" s="10"/>
      <c r="Z216" s="10"/>
      <c r="AA216" s="10"/>
      <c r="AB216" s="10"/>
      <c r="AC216" s="10"/>
      <c r="AH216" s="6">
        <f>U216+AG216</f>
        <v>13.5</v>
      </c>
      <c r="AI216" s="1"/>
      <c r="AJ216" s="1"/>
      <c r="AK216" s="1"/>
      <c r="AO216" s="1"/>
      <c r="AP216" s="1"/>
      <c r="AQ216" s="14"/>
      <c r="AR216" s="14"/>
      <c r="AT216" s="6"/>
      <c r="AW216" s="1"/>
      <c r="AX216" s="1"/>
      <c r="AY216" s="1"/>
      <c r="AZ216" s="6"/>
      <c r="BA216" s="6"/>
      <c r="BB216" s="1"/>
      <c r="BD216" s="23"/>
      <c r="BE216" s="23"/>
      <c r="BF216" s="10"/>
      <c r="BG216" s="23"/>
      <c r="BH216" s="23"/>
      <c r="BI216" s="1"/>
      <c r="BJ216" t="s">
        <v>1161</v>
      </c>
    </row>
    <row r="217" spans="1:62" ht="12.75">
      <c r="A217" s="48" t="s">
        <v>91</v>
      </c>
      <c r="B217" s="1" t="s">
        <v>390</v>
      </c>
      <c r="C217" s="25">
        <v>213.3</v>
      </c>
      <c r="D217" t="s">
        <v>488</v>
      </c>
      <c r="E217" s="25" t="s">
        <v>152</v>
      </c>
      <c r="F217" s="31"/>
      <c r="G217" s="30"/>
      <c r="H217" s="31">
        <f>G217/1.5</f>
        <v>0</v>
      </c>
      <c r="I217" t="s">
        <v>668</v>
      </c>
      <c r="J217" s="1" t="s">
        <v>396</v>
      </c>
      <c r="K217" t="s">
        <v>684</v>
      </c>
      <c r="L217" s="1" t="s">
        <v>809</v>
      </c>
      <c r="M217" s="1" t="s">
        <v>972</v>
      </c>
      <c r="N217" t="s">
        <v>9</v>
      </c>
      <c r="O217" s="4"/>
      <c r="P217" s="23">
        <v>42</v>
      </c>
      <c r="Q217" s="28">
        <v>13</v>
      </c>
      <c r="R217" s="28">
        <v>5</v>
      </c>
      <c r="S217" s="1">
        <v>6</v>
      </c>
      <c r="T217" s="6">
        <f>Q217+(R217/20)+(S217/240)</f>
        <v>13.275</v>
      </c>
      <c r="V217" s="10">
        <f>(T217*20)/P217</f>
        <v>6.321428571428571</v>
      </c>
      <c r="W217" s="1"/>
      <c r="X217" s="10"/>
      <c r="Y217" s="10"/>
      <c r="Z217" s="10"/>
      <c r="AA217" s="10"/>
      <c r="AB217" s="10"/>
      <c r="AC217" s="10"/>
      <c r="AI217" s="1"/>
      <c r="AJ217" s="1"/>
      <c r="AK217" s="1"/>
      <c r="AO217" s="1"/>
      <c r="AP217" s="1"/>
      <c r="AQ217" s="14"/>
      <c r="AR217" s="14"/>
      <c r="AT217" s="6"/>
      <c r="AW217" s="1"/>
      <c r="AX217" s="1"/>
      <c r="AY217" s="1"/>
      <c r="AZ217" s="6"/>
      <c r="BA217" s="6"/>
      <c r="BB217" s="1"/>
      <c r="BD217" s="23"/>
      <c r="BE217" s="23"/>
      <c r="BF217" s="10"/>
      <c r="BG217" s="23"/>
      <c r="BH217" s="23"/>
      <c r="BI217" s="1"/>
      <c r="BJ217" t="s">
        <v>684</v>
      </c>
    </row>
    <row r="218" spans="1:62" ht="12.75">
      <c r="A218" s="48" t="s">
        <v>91</v>
      </c>
      <c r="B218" s="1" t="s">
        <v>390</v>
      </c>
      <c r="C218" s="25">
        <v>213.4</v>
      </c>
      <c r="D218" t="s">
        <v>488</v>
      </c>
      <c r="E218" s="25" t="s">
        <v>152</v>
      </c>
      <c r="F218" s="31">
        <v>8</v>
      </c>
      <c r="G218" s="31">
        <v>4.7546875</v>
      </c>
      <c r="H218" s="31">
        <f>G218/1.5</f>
        <v>3.169791666666667</v>
      </c>
      <c r="I218" t="s">
        <v>945</v>
      </c>
      <c r="J218" s="1" t="s">
        <v>396</v>
      </c>
      <c r="K218" t="s">
        <v>917</v>
      </c>
      <c r="L218" s="1" t="s">
        <v>955</v>
      </c>
      <c r="M218" s="1" t="s">
        <v>397</v>
      </c>
      <c r="N218" t="s">
        <v>9</v>
      </c>
      <c r="O218" s="4">
        <v>8</v>
      </c>
      <c r="P218" s="23"/>
      <c r="Q218" s="28">
        <v>38</v>
      </c>
      <c r="R218" s="28">
        <v>0</v>
      </c>
      <c r="S218" s="1">
        <v>9</v>
      </c>
      <c r="T218" s="6">
        <f>Q218+(R218/20)+(S218/240)</f>
        <v>38.0375</v>
      </c>
      <c r="U218" s="6">
        <f>T218/O218</f>
        <v>4.7546875</v>
      </c>
      <c r="W218" s="1"/>
      <c r="X218" s="10"/>
      <c r="Y218" s="10"/>
      <c r="Z218" s="10"/>
      <c r="AA218" s="10"/>
      <c r="AB218" s="10"/>
      <c r="AC218" s="10"/>
      <c r="AH218" s="6">
        <f>U218+AG218</f>
        <v>4.7546875</v>
      </c>
      <c r="AI218" s="1"/>
      <c r="AJ218" s="1"/>
      <c r="AK218" s="1"/>
      <c r="AO218" s="1"/>
      <c r="AP218" s="1"/>
      <c r="AQ218" s="14"/>
      <c r="AR218" s="14"/>
      <c r="AT218" s="6"/>
      <c r="AW218" s="1"/>
      <c r="AX218" s="1"/>
      <c r="AY218" s="1"/>
      <c r="AZ218" s="6"/>
      <c r="BA218" s="6"/>
      <c r="BB218" s="1"/>
      <c r="BD218" s="23"/>
      <c r="BE218" s="23"/>
      <c r="BF218" s="10"/>
      <c r="BG218" s="23"/>
      <c r="BH218" s="23"/>
      <c r="BI218" s="1"/>
      <c r="BJ218" t="s">
        <v>48</v>
      </c>
    </row>
    <row r="219" spans="1:61" ht="12.75">
      <c r="A219" s="48"/>
      <c r="B219" s="1"/>
      <c r="C219" s="25"/>
      <c r="E219" s="25"/>
      <c r="F219" s="31"/>
      <c r="G219" s="30"/>
      <c r="H219" s="31"/>
      <c r="J219" s="1"/>
      <c r="L219" s="1"/>
      <c r="M219" s="1"/>
      <c r="O219" s="4"/>
      <c r="P219" s="23"/>
      <c r="Q219" s="28"/>
      <c r="R219" s="28"/>
      <c r="S219" s="1"/>
      <c r="W219" s="1"/>
      <c r="X219" s="10"/>
      <c r="Y219" s="10"/>
      <c r="Z219" s="10"/>
      <c r="AA219" s="10"/>
      <c r="AB219" s="10"/>
      <c r="AC219" s="10"/>
      <c r="AI219" s="1"/>
      <c r="AJ219" s="1"/>
      <c r="AK219" s="1"/>
      <c r="AO219" s="1"/>
      <c r="AP219" s="1"/>
      <c r="AQ219" s="14"/>
      <c r="AR219" s="14"/>
      <c r="AT219" s="6"/>
      <c r="AW219" s="1"/>
      <c r="AX219" s="1"/>
      <c r="AY219" s="1"/>
      <c r="AZ219" s="6"/>
      <c r="BA219" s="6"/>
      <c r="BB219" s="1"/>
      <c r="BD219" s="23"/>
      <c r="BE219" s="23"/>
      <c r="BF219" s="10"/>
      <c r="BG219" s="23"/>
      <c r="BH219" s="23"/>
      <c r="BI219" s="1"/>
    </row>
    <row r="220" spans="1:63" ht="12.75">
      <c r="A220" s="48" t="s">
        <v>92</v>
      </c>
      <c r="B220" s="1" t="s">
        <v>390</v>
      </c>
      <c r="C220" s="25">
        <v>214.1</v>
      </c>
      <c r="D220" t="s">
        <v>489</v>
      </c>
      <c r="E220" s="25" t="s">
        <v>153</v>
      </c>
      <c r="F220" s="31">
        <f>5+2/3</f>
        <v>5.666666666666667</v>
      </c>
      <c r="G220" s="31">
        <v>14.280882352941179</v>
      </c>
      <c r="H220" s="31">
        <f>G220/1.5</f>
        <v>9.520588235294118</v>
      </c>
      <c r="I220" t="s">
        <v>1142</v>
      </c>
      <c r="J220" s="1" t="s">
        <v>396</v>
      </c>
      <c r="K220" t="s">
        <v>1159</v>
      </c>
      <c r="L220" s="1" t="s">
        <v>1341</v>
      </c>
      <c r="M220" s="1" t="s">
        <v>416</v>
      </c>
      <c r="N220" t="s">
        <v>1274</v>
      </c>
      <c r="O220" s="4">
        <f>5+2/3</f>
        <v>5.666666666666667</v>
      </c>
      <c r="P220" s="23"/>
      <c r="Q220" s="28">
        <v>80</v>
      </c>
      <c r="R220" s="28">
        <v>18</v>
      </c>
      <c r="S220" s="1">
        <v>6</v>
      </c>
      <c r="T220" s="6">
        <f>Q220+(R220/20)+(S220/240)</f>
        <v>80.92500000000001</v>
      </c>
      <c r="U220" s="6">
        <f>T220/O220</f>
        <v>14.280882352941179</v>
      </c>
      <c r="V220" s="10">
        <f>T220/170*20</f>
        <v>9.520588235294118</v>
      </c>
      <c r="W220" s="1"/>
      <c r="X220" s="10"/>
      <c r="Y220" s="10"/>
      <c r="Z220" s="10"/>
      <c r="AA220" s="10"/>
      <c r="AB220" s="10"/>
      <c r="AC220" s="10"/>
      <c r="AH220" s="6">
        <f>U220+AG220</f>
        <v>14.280882352941179</v>
      </c>
      <c r="AI220" s="1"/>
      <c r="AJ220" s="1"/>
      <c r="AK220" s="1"/>
      <c r="AO220" s="1"/>
      <c r="AP220" s="1"/>
      <c r="AQ220" s="14"/>
      <c r="AR220" s="14"/>
      <c r="AT220" s="6"/>
      <c r="AW220" s="1"/>
      <c r="AX220" s="1"/>
      <c r="AY220" s="1"/>
      <c r="AZ220" s="6"/>
      <c r="BA220" s="6"/>
      <c r="BB220" s="1"/>
      <c r="BD220" s="23"/>
      <c r="BE220" s="23"/>
      <c r="BF220" s="10"/>
      <c r="BG220" s="23"/>
      <c r="BH220" s="23"/>
      <c r="BI220" s="1"/>
      <c r="BJ220" t="s">
        <v>1159</v>
      </c>
      <c r="BK220" t="s">
        <v>1332</v>
      </c>
    </row>
    <row r="221" spans="1:62" ht="12.75">
      <c r="A221" s="48" t="s">
        <v>92</v>
      </c>
      <c r="B221" s="1" t="s">
        <v>390</v>
      </c>
      <c r="C221" s="25">
        <v>214.2</v>
      </c>
      <c r="D221" t="s">
        <v>489</v>
      </c>
      <c r="E221" s="25" t="s">
        <v>153</v>
      </c>
      <c r="F221" s="31">
        <v>1</v>
      </c>
      <c r="G221" s="31">
        <v>14.295833333333333</v>
      </c>
      <c r="H221" s="31">
        <f>G221/1.5</f>
        <v>9.530555555555555</v>
      </c>
      <c r="I221" t="s">
        <v>1142</v>
      </c>
      <c r="J221" s="1" t="s">
        <v>396</v>
      </c>
      <c r="K221" t="s">
        <v>1159</v>
      </c>
      <c r="L221" s="1" t="s">
        <v>1341</v>
      </c>
      <c r="M221" s="1" t="s">
        <v>416</v>
      </c>
      <c r="N221" t="s">
        <v>9</v>
      </c>
      <c r="O221" s="4">
        <v>1</v>
      </c>
      <c r="P221" s="23"/>
      <c r="Q221" s="28">
        <v>14</v>
      </c>
      <c r="R221" s="28">
        <v>5</v>
      </c>
      <c r="S221" s="1">
        <v>11</v>
      </c>
      <c r="T221" s="6">
        <f>Q221+(R221/20)+(S221/240)</f>
        <v>14.295833333333333</v>
      </c>
      <c r="U221" s="6">
        <f>T221/O221</f>
        <v>14.295833333333333</v>
      </c>
      <c r="W221" s="1"/>
      <c r="X221" s="10"/>
      <c r="Y221" s="10"/>
      <c r="Z221" s="10"/>
      <c r="AA221" s="10"/>
      <c r="AB221" s="10"/>
      <c r="AC221" s="10"/>
      <c r="AH221" s="6">
        <f>U221+AG221</f>
        <v>14.295833333333333</v>
      </c>
      <c r="AI221" s="1"/>
      <c r="AJ221" s="1"/>
      <c r="AK221" s="1"/>
      <c r="AO221" s="1"/>
      <c r="AP221" s="1"/>
      <c r="AQ221" s="14"/>
      <c r="AR221" s="14"/>
      <c r="AT221" s="6"/>
      <c r="AW221" s="1"/>
      <c r="AX221" s="1"/>
      <c r="AY221" s="1"/>
      <c r="AZ221" s="6"/>
      <c r="BA221" s="6"/>
      <c r="BB221" s="1"/>
      <c r="BD221" s="23"/>
      <c r="BE221" s="23"/>
      <c r="BF221" s="10"/>
      <c r="BG221" s="23"/>
      <c r="BH221" s="23"/>
      <c r="BI221" s="1"/>
      <c r="BJ221" t="s">
        <v>1159</v>
      </c>
    </row>
    <row r="222" spans="1:62" ht="12.75">
      <c r="A222" s="48" t="s">
        <v>92</v>
      </c>
      <c r="B222" s="1" t="s">
        <v>390</v>
      </c>
      <c r="C222" s="25">
        <v>214.3</v>
      </c>
      <c r="D222" t="s">
        <v>489</v>
      </c>
      <c r="E222" s="25" t="s">
        <v>153</v>
      </c>
      <c r="F222" s="31"/>
      <c r="G222" s="30"/>
      <c r="H222" s="31">
        <f>G222/1.5</f>
        <v>0</v>
      </c>
      <c r="I222" t="s">
        <v>669</v>
      </c>
      <c r="J222" s="1" t="s">
        <v>396</v>
      </c>
      <c r="K222" t="s">
        <v>587</v>
      </c>
      <c r="L222" s="1" t="s">
        <v>809</v>
      </c>
      <c r="M222" s="1" t="s">
        <v>416</v>
      </c>
      <c r="N222" t="s">
        <v>9</v>
      </c>
      <c r="O222" s="4"/>
      <c r="P222" s="23">
        <v>42</v>
      </c>
      <c r="Q222" s="28">
        <v>13</v>
      </c>
      <c r="R222" s="28">
        <v>14</v>
      </c>
      <c r="S222" s="1">
        <v>9</v>
      </c>
      <c r="T222" s="6">
        <f>Q222+(R222/20)+(S222/240)</f>
        <v>13.737499999999999</v>
      </c>
      <c r="V222" s="10">
        <f>(T222*20)/P222</f>
        <v>6.541666666666667</v>
      </c>
      <c r="W222" s="1"/>
      <c r="X222" s="10"/>
      <c r="Y222" s="10"/>
      <c r="Z222" s="10"/>
      <c r="AA222" s="10"/>
      <c r="AB222" s="10"/>
      <c r="AC222" s="10"/>
      <c r="AI222" s="1"/>
      <c r="AJ222" s="1"/>
      <c r="AK222" s="1"/>
      <c r="AO222" s="1"/>
      <c r="AP222" s="1"/>
      <c r="AQ222" s="14"/>
      <c r="AR222" s="14"/>
      <c r="AT222" s="6"/>
      <c r="AW222" s="1"/>
      <c r="AX222" s="1"/>
      <c r="AY222" s="1"/>
      <c r="AZ222" s="6"/>
      <c r="BA222" s="6"/>
      <c r="BB222" s="1"/>
      <c r="BD222" s="23"/>
      <c r="BE222" s="23"/>
      <c r="BF222" s="10"/>
      <c r="BG222" s="23"/>
      <c r="BH222" s="23"/>
      <c r="BI222" s="1"/>
      <c r="BJ222" t="s">
        <v>587</v>
      </c>
    </row>
    <row r="223" spans="1:62" ht="12.75">
      <c r="A223" s="48" t="s">
        <v>92</v>
      </c>
      <c r="B223" s="1" t="s">
        <v>390</v>
      </c>
      <c r="C223" s="25">
        <v>214.4</v>
      </c>
      <c r="D223" t="s">
        <v>489</v>
      </c>
      <c r="E223" s="25" t="s">
        <v>153</v>
      </c>
      <c r="F223" s="31">
        <v>8</v>
      </c>
      <c r="G223" s="31">
        <v>5.309375</v>
      </c>
      <c r="H223" s="31">
        <f>G223/1.5</f>
        <v>3.5395833333333333</v>
      </c>
      <c r="I223" t="s">
        <v>947</v>
      </c>
      <c r="J223" s="1" t="s">
        <v>396</v>
      </c>
      <c r="K223" t="s">
        <v>866</v>
      </c>
      <c r="L223" s="1" t="s">
        <v>955</v>
      </c>
      <c r="M223" s="1" t="s">
        <v>811</v>
      </c>
      <c r="N223" t="s">
        <v>9</v>
      </c>
      <c r="O223" s="4">
        <v>8</v>
      </c>
      <c r="P223" s="23"/>
      <c r="Q223" s="28">
        <v>42</v>
      </c>
      <c r="R223" s="28">
        <v>9</v>
      </c>
      <c r="S223" s="1">
        <v>6</v>
      </c>
      <c r="T223" s="6">
        <f>Q223+(R223/20)+(S223/240)</f>
        <v>42.475</v>
      </c>
      <c r="U223" s="6">
        <f>T223/O223</f>
        <v>5.309375</v>
      </c>
      <c r="W223" s="1"/>
      <c r="X223" s="10"/>
      <c r="Y223" s="10"/>
      <c r="Z223" s="10"/>
      <c r="AA223" s="10"/>
      <c r="AB223" s="10"/>
      <c r="AC223" s="10"/>
      <c r="AH223" s="6">
        <f>U223+AG223</f>
        <v>5.309375</v>
      </c>
      <c r="AI223" s="1"/>
      <c r="AJ223" s="1"/>
      <c r="AK223" s="1"/>
      <c r="AO223" s="1"/>
      <c r="AP223" s="1"/>
      <c r="AQ223" s="14"/>
      <c r="AR223" s="14"/>
      <c r="AT223" s="6"/>
      <c r="AW223" s="1"/>
      <c r="AX223" s="1"/>
      <c r="AY223" s="1"/>
      <c r="AZ223" s="6"/>
      <c r="BA223" s="6"/>
      <c r="BB223" s="1"/>
      <c r="BD223" s="23"/>
      <c r="BE223" s="23"/>
      <c r="BF223" s="10"/>
      <c r="BG223" s="23"/>
      <c r="BH223" s="23"/>
      <c r="BI223" s="1"/>
      <c r="BJ223" t="s">
        <v>859</v>
      </c>
    </row>
    <row r="224" spans="1:61" ht="12.75">
      <c r="A224" s="48"/>
      <c r="B224" s="1"/>
      <c r="C224" s="25"/>
      <c r="E224" s="25"/>
      <c r="F224" s="31"/>
      <c r="G224" s="30"/>
      <c r="H224" s="31"/>
      <c r="J224" s="1"/>
      <c r="L224" s="1"/>
      <c r="M224" s="1"/>
      <c r="O224" s="4"/>
      <c r="P224" s="23"/>
      <c r="Q224" s="28"/>
      <c r="R224" s="28"/>
      <c r="S224" s="1"/>
      <c r="W224" s="1"/>
      <c r="X224" s="10"/>
      <c r="Y224" s="10"/>
      <c r="Z224" s="10"/>
      <c r="AA224" s="10"/>
      <c r="AB224" s="10"/>
      <c r="AC224" s="10"/>
      <c r="AI224" s="1"/>
      <c r="AJ224" s="1"/>
      <c r="AK224" s="1"/>
      <c r="AO224" s="1"/>
      <c r="AP224" s="1"/>
      <c r="AQ224" s="14"/>
      <c r="AR224" s="14"/>
      <c r="AT224" s="6"/>
      <c r="AW224" s="1"/>
      <c r="AX224" s="1"/>
      <c r="AY224" s="1"/>
      <c r="AZ224" s="6"/>
      <c r="BA224" s="6"/>
      <c r="BB224" s="1"/>
      <c r="BD224" s="23"/>
      <c r="BE224" s="23"/>
      <c r="BF224" s="10"/>
      <c r="BG224" s="23"/>
      <c r="BH224" s="23"/>
      <c r="BI224" s="1"/>
    </row>
    <row r="225" spans="1:63" ht="12.75">
      <c r="A225" s="48" t="s">
        <v>94</v>
      </c>
      <c r="B225" s="1" t="s">
        <v>390</v>
      </c>
      <c r="C225" s="25">
        <v>215.1</v>
      </c>
      <c r="D225" t="s">
        <v>490</v>
      </c>
      <c r="E225" s="25" t="s">
        <v>153</v>
      </c>
      <c r="F225" s="31"/>
      <c r="G225" s="31">
        <v>15.529411764705882</v>
      </c>
      <c r="H225" s="31">
        <f>G225/1.5</f>
        <v>10.352941176470589</v>
      </c>
      <c r="I225" t="s">
        <v>704</v>
      </c>
      <c r="J225" s="1" t="s">
        <v>396</v>
      </c>
      <c r="K225" t="s">
        <v>710</v>
      </c>
      <c r="L225" s="1" t="s">
        <v>1341</v>
      </c>
      <c r="M225" s="1" t="s">
        <v>416</v>
      </c>
      <c r="N225" t="s">
        <v>1276</v>
      </c>
      <c r="O225" s="4"/>
      <c r="P225" s="23">
        <v>170</v>
      </c>
      <c r="Q225" s="28">
        <v>88</v>
      </c>
      <c r="R225" s="28">
        <v>0</v>
      </c>
      <c r="S225" s="1">
        <v>0</v>
      </c>
      <c r="T225" s="6">
        <f>Q225+(R225/20)+(S225/240)</f>
        <v>88</v>
      </c>
      <c r="U225" s="6">
        <f>T225/(5+2/3)</f>
        <v>15.529411764705882</v>
      </c>
      <c r="V225" s="10">
        <f>(T225*20)/P225</f>
        <v>10.352941176470589</v>
      </c>
      <c r="W225" s="1"/>
      <c r="X225" s="10"/>
      <c r="Y225" s="10"/>
      <c r="Z225" s="10"/>
      <c r="AA225" s="10"/>
      <c r="AB225" s="10"/>
      <c r="AC225" s="10"/>
      <c r="AH225" s="6">
        <f>U225+AG225</f>
        <v>15.529411764705882</v>
      </c>
      <c r="AI225" s="1"/>
      <c r="AJ225" s="1"/>
      <c r="AK225" s="1"/>
      <c r="AO225" s="1"/>
      <c r="AP225" s="1"/>
      <c r="AQ225" s="14"/>
      <c r="AR225" s="14"/>
      <c r="AT225" s="6"/>
      <c r="AW225" s="1"/>
      <c r="AX225" s="1"/>
      <c r="AY225" s="1"/>
      <c r="AZ225" s="6"/>
      <c r="BA225" s="6"/>
      <c r="BB225" s="1"/>
      <c r="BD225" s="23"/>
      <c r="BE225" s="23"/>
      <c r="BF225" s="10"/>
      <c r="BG225" s="23"/>
      <c r="BH225" s="23"/>
      <c r="BI225" s="1"/>
      <c r="BJ225" t="s">
        <v>710</v>
      </c>
      <c r="BK225" t="s">
        <v>981</v>
      </c>
    </row>
    <row r="226" spans="1:62" ht="12.75">
      <c r="A226" s="48" t="s">
        <v>94</v>
      </c>
      <c r="B226" s="1" t="s">
        <v>390</v>
      </c>
      <c r="C226" s="25">
        <v>215.2</v>
      </c>
      <c r="D226" t="s">
        <v>490</v>
      </c>
      <c r="E226" s="25" t="s">
        <v>153</v>
      </c>
      <c r="F226" s="31">
        <v>1</v>
      </c>
      <c r="G226" s="31">
        <v>15</v>
      </c>
      <c r="H226" s="31">
        <f>G226/1.5</f>
        <v>10</v>
      </c>
      <c r="I226" t="s">
        <v>1141</v>
      </c>
      <c r="J226" s="1" t="s">
        <v>396</v>
      </c>
      <c r="K226" t="s">
        <v>1162</v>
      </c>
      <c r="L226" s="1" t="s">
        <v>1341</v>
      </c>
      <c r="M226" s="1" t="s">
        <v>1314</v>
      </c>
      <c r="N226" t="s">
        <v>9</v>
      </c>
      <c r="O226" s="4">
        <v>1</v>
      </c>
      <c r="P226" s="23"/>
      <c r="Q226" s="28">
        <v>15</v>
      </c>
      <c r="R226" s="28">
        <v>0</v>
      </c>
      <c r="S226" s="1">
        <v>0</v>
      </c>
      <c r="T226" s="6">
        <f>Q226+(R226/20)+(S226/240)</f>
        <v>15</v>
      </c>
      <c r="U226" s="6">
        <f>T226/O226</f>
        <v>15</v>
      </c>
      <c r="W226" s="1"/>
      <c r="X226" s="10"/>
      <c r="Y226" s="10"/>
      <c r="Z226" s="10"/>
      <c r="AA226" s="10"/>
      <c r="AB226" s="10"/>
      <c r="AC226" s="10"/>
      <c r="AH226" s="6">
        <f>U226+AG226</f>
        <v>15</v>
      </c>
      <c r="AI226" s="1"/>
      <c r="AJ226" s="1"/>
      <c r="AK226" s="1"/>
      <c r="AO226" s="1"/>
      <c r="AP226" s="1"/>
      <c r="AQ226" s="14"/>
      <c r="AR226" s="14"/>
      <c r="AT226" s="6"/>
      <c r="AW226" s="1"/>
      <c r="AX226" s="1"/>
      <c r="AY226" s="1"/>
      <c r="AZ226" s="6"/>
      <c r="BA226" s="6"/>
      <c r="BB226" s="1"/>
      <c r="BD226" s="23"/>
      <c r="BE226" s="23"/>
      <c r="BF226" s="10"/>
      <c r="BG226" s="23"/>
      <c r="BH226" s="23"/>
      <c r="BI226" s="1"/>
      <c r="BJ226" t="s">
        <v>1162</v>
      </c>
    </row>
    <row r="227" spans="1:62" ht="12.75">
      <c r="A227" s="48" t="s">
        <v>94</v>
      </c>
      <c r="B227" s="1" t="s">
        <v>390</v>
      </c>
      <c r="C227" s="25">
        <v>215.3</v>
      </c>
      <c r="D227" t="s">
        <v>490</v>
      </c>
      <c r="E227" s="25" t="s">
        <v>153</v>
      </c>
      <c r="F227" s="31"/>
      <c r="G227" s="30"/>
      <c r="H227" s="31">
        <f>G227/1.5</f>
        <v>0</v>
      </c>
      <c r="I227" t="s">
        <v>660</v>
      </c>
      <c r="J227" s="1" t="s">
        <v>396</v>
      </c>
      <c r="K227" t="s">
        <v>728</v>
      </c>
      <c r="L227" s="1" t="s">
        <v>809</v>
      </c>
      <c r="M227" s="1" t="s">
        <v>1314</v>
      </c>
      <c r="N227" t="s">
        <v>9</v>
      </c>
      <c r="O227" s="4"/>
      <c r="P227" s="23">
        <v>42</v>
      </c>
      <c r="Q227" s="28">
        <v>15</v>
      </c>
      <c r="R227" s="28">
        <v>15</v>
      </c>
      <c r="S227" s="1">
        <v>0</v>
      </c>
      <c r="T227" s="6">
        <f>Q227+(R227/20)+(S227/240)</f>
        <v>15.75</v>
      </c>
      <c r="V227" s="10">
        <f>(T227*20)/P227</f>
        <v>7.5</v>
      </c>
      <c r="W227" s="1"/>
      <c r="X227" s="10"/>
      <c r="Y227" s="10"/>
      <c r="Z227" s="10"/>
      <c r="AA227" s="10"/>
      <c r="AB227" s="10"/>
      <c r="AC227" s="10"/>
      <c r="AI227" s="1"/>
      <c r="AJ227" s="1"/>
      <c r="AK227" s="1"/>
      <c r="AO227" s="1"/>
      <c r="AP227" s="1"/>
      <c r="AQ227" s="14"/>
      <c r="AR227" s="14"/>
      <c r="AT227" s="6"/>
      <c r="AW227" s="1"/>
      <c r="AX227" s="1"/>
      <c r="AY227" s="1"/>
      <c r="AZ227" s="6"/>
      <c r="BA227" s="6"/>
      <c r="BB227" s="1"/>
      <c r="BD227" s="23"/>
      <c r="BE227" s="23"/>
      <c r="BF227" s="10"/>
      <c r="BG227" s="23"/>
      <c r="BH227" s="23"/>
      <c r="BI227" s="1"/>
      <c r="BJ227" t="s">
        <v>728</v>
      </c>
    </row>
    <row r="228" spans="1:62" ht="12.75">
      <c r="A228" s="48" t="s">
        <v>94</v>
      </c>
      <c r="B228" s="1" t="s">
        <v>390</v>
      </c>
      <c r="C228" s="25">
        <v>215.4</v>
      </c>
      <c r="D228" t="s">
        <v>490</v>
      </c>
      <c r="E228" s="25" t="s">
        <v>153</v>
      </c>
      <c r="F228" s="31">
        <v>8</v>
      </c>
      <c r="G228" s="31">
        <v>4.575</v>
      </c>
      <c r="H228" s="31">
        <f>G228/1.5</f>
        <v>3.0500000000000003</v>
      </c>
      <c r="I228" t="s">
        <v>941</v>
      </c>
      <c r="J228" s="1" t="s">
        <v>396</v>
      </c>
      <c r="K228" t="s">
        <v>448</v>
      </c>
      <c r="L228" s="1" t="s">
        <v>955</v>
      </c>
      <c r="M228" s="1" t="s">
        <v>397</v>
      </c>
      <c r="N228" t="s">
        <v>9</v>
      </c>
      <c r="O228" s="4">
        <v>8</v>
      </c>
      <c r="P228" s="23"/>
      <c r="Q228" s="28">
        <v>36</v>
      </c>
      <c r="R228" s="28">
        <v>12</v>
      </c>
      <c r="S228" s="1">
        <v>0</v>
      </c>
      <c r="T228" s="6">
        <f>Q228+(R228/20)+(S228/240)</f>
        <v>36.6</v>
      </c>
      <c r="U228" s="6">
        <f>T228/O228</f>
        <v>4.575</v>
      </c>
      <c r="V228" s="10"/>
      <c r="W228" s="1"/>
      <c r="X228" s="10"/>
      <c r="Y228" s="10"/>
      <c r="Z228" s="10"/>
      <c r="AA228" s="10"/>
      <c r="AB228" s="10"/>
      <c r="AC228" s="10"/>
      <c r="AH228" s="6">
        <f>U228+AG228</f>
        <v>4.575</v>
      </c>
      <c r="AI228" s="1"/>
      <c r="AJ228" s="1"/>
      <c r="AK228" s="1"/>
      <c r="AO228" s="1"/>
      <c r="AP228" s="1"/>
      <c r="AQ228" s="14"/>
      <c r="AR228" s="14"/>
      <c r="AT228" s="6"/>
      <c r="AW228" s="1"/>
      <c r="AX228" s="1"/>
      <c r="AY228" s="1"/>
      <c r="AZ228" s="6"/>
      <c r="BA228" s="6"/>
      <c r="BB228" s="1"/>
      <c r="BD228" s="23"/>
      <c r="BE228" s="23"/>
      <c r="BF228" s="10"/>
      <c r="BG228" s="23"/>
      <c r="BH228" s="23"/>
      <c r="BI228" s="1"/>
      <c r="BJ228" t="s">
        <v>444</v>
      </c>
    </row>
    <row r="229" spans="1:62" ht="12.75">
      <c r="A229" s="48" t="s">
        <v>94</v>
      </c>
      <c r="B229" s="1" t="s">
        <v>390</v>
      </c>
      <c r="C229" s="25">
        <v>215.5</v>
      </c>
      <c r="D229" t="s">
        <v>490</v>
      </c>
      <c r="E229" s="25" t="s">
        <v>153</v>
      </c>
      <c r="F229" s="31"/>
      <c r="G229" s="30"/>
      <c r="H229" s="31">
        <f>G229/1.5</f>
        <v>0</v>
      </c>
      <c r="I229" t="s">
        <v>641</v>
      </c>
      <c r="J229" s="1" t="s">
        <v>396</v>
      </c>
      <c r="K229" t="s">
        <v>646</v>
      </c>
      <c r="L229" s="1" t="s">
        <v>810</v>
      </c>
      <c r="M229" s="1" t="s">
        <v>819</v>
      </c>
      <c r="N229" t="s">
        <v>9</v>
      </c>
      <c r="O229" s="4"/>
      <c r="P229" s="23">
        <v>24</v>
      </c>
      <c r="Q229" s="28">
        <v>8</v>
      </c>
      <c r="R229" s="28">
        <v>2</v>
      </c>
      <c r="S229" s="1">
        <v>0</v>
      </c>
      <c r="T229" s="6">
        <f>Q229+(R229/20)+(S229/240)</f>
        <v>8.1</v>
      </c>
      <c r="V229" s="10">
        <f>(T229*20)/P229</f>
        <v>6.75</v>
      </c>
      <c r="W229" s="1"/>
      <c r="X229" s="10"/>
      <c r="Y229" s="10"/>
      <c r="Z229" s="10"/>
      <c r="AA229" s="10"/>
      <c r="AB229" s="10"/>
      <c r="AC229" s="10"/>
      <c r="AI229" s="1"/>
      <c r="AJ229" s="1"/>
      <c r="AK229" s="1"/>
      <c r="AO229" s="1"/>
      <c r="AP229" s="1"/>
      <c r="AQ229" s="14"/>
      <c r="AR229" s="14"/>
      <c r="AT229" s="6"/>
      <c r="AW229" s="1"/>
      <c r="AX229" s="1"/>
      <c r="AY229" s="1"/>
      <c r="AZ229" s="6"/>
      <c r="BA229" s="6"/>
      <c r="BB229" s="1"/>
      <c r="BD229" s="23"/>
      <c r="BE229" s="23"/>
      <c r="BF229" s="10"/>
      <c r="BG229" s="23"/>
      <c r="BH229" s="23"/>
      <c r="BI229" s="1"/>
      <c r="BJ229" t="s">
        <v>646</v>
      </c>
    </row>
    <row r="230" spans="1:61" ht="12.75">
      <c r="A230" s="48"/>
      <c r="B230" s="1"/>
      <c r="C230" s="25"/>
      <c r="E230" s="25"/>
      <c r="F230" s="31"/>
      <c r="G230" s="30"/>
      <c r="H230" s="31"/>
      <c r="J230" s="1"/>
      <c r="L230" s="1"/>
      <c r="M230" s="1"/>
      <c r="O230" s="4"/>
      <c r="P230" s="23"/>
      <c r="Q230" s="28"/>
      <c r="R230" s="28"/>
      <c r="S230" s="1"/>
      <c r="W230" s="1"/>
      <c r="X230" s="10"/>
      <c r="Y230" s="10"/>
      <c r="Z230" s="10"/>
      <c r="AA230" s="10"/>
      <c r="AB230" s="10"/>
      <c r="AC230" s="10"/>
      <c r="AI230" s="1"/>
      <c r="AJ230" s="1"/>
      <c r="AK230" s="1"/>
      <c r="AO230" s="1"/>
      <c r="AP230" s="1"/>
      <c r="AQ230" s="14"/>
      <c r="AR230" s="14"/>
      <c r="AT230" s="6"/>
      <c r="AW230" s="1"/>
      <c r="AX230" s="1"/>
      <c r="AY230" s="1"/>
      <c r="AZ230" s="6"/>
      <c r="BA230" s="6"/>
      <c r="BB230" s="1"/>
      <c r="BD230" s="23"/>
      <c r="BE230" s="23"/>
      <c r="BF230" s="10"/>
      <c r="BG230" s="23"/>
      <c r="BH230" s="23"/>
      <c r="BI230" s="1"/>
    </row>
    <row r="231" spans="1:62" ht="12.75">
      <c r="A231" s="48" t="s">
        <v>95</v>
      </c>
      <c r="B231" s="1" t="s">
        <v>390</v>
      </c>
      <c r="C231" s="25">
        <v>216.1</v>
      </c>
      <c r="D231" t="s">
        <v>491</v>
      </c>
      <c r="E231" s="25" t="s">
        <v>151</v>
      </c>
      <c r="F231" s="31"/>
      <c r="G231" s="30"/>
      <c r="H231" s="31">
        <f>G231/1.5</f>
        <v>0</v>
      </c>
      <c r="I231" t="s">
        <v>701</v>
      </c>
      <c r="J231" s="1" t="s">
        <v>396</v>
      </c>
      <c r="K231" t="s">
        <v>710</v>
      </c>
      <c r="L231" s="1" t="s">
        <v>1341</v>
      </c>
      <c r="M231" s="1" t="s">
        <v>416</v>
      </c>
      <c r="N231" t="s">
        <v>1275</v>
      </c>
      <c r="O231" s="4"/>
      <c r="P231" s="23">
        <v>182</v>
      </c>
      <c r="Q231" s="28">
        <v>88</v>
      </c>
      <c r="R231" s="28">
        <v>0</v>
      </c>
      <c r="S231" s="1">
        <v>0</v>
      </c>
      <c r="T231" s="6">
        <f>Q231+(R231/20)+(S231/240)</f>
        <v>88</v>
      </c>
      <c r="V231" s="10">
        <f>(T231*20)/P231</f>
        <v>9.67032967032967</v>
      </c>
      <c r="W231" s="1"/>
      <c r="X231" s="10"/>
      <c r="Y231" s="10"/>
      <c r="Z231" s="10"/>
      <c r="AA231" s="10"/>
      <c r="AB231" s="10"/>
      <c r="AC231" s="10"/>
      <c r="AI231" s="1"/>
      <c r="AJ231" s="1"/>
      <c r="AK231" s="1"/>
      <c r="AO231" s="1"/>
      <c r="AP231" s="1"/>
      <c r="AQ231" s="14"/>
      <c r="AR231" s="14"/>
      <c r="AT231" s="6"/>
      <c r="AW231" s="1"/>
      <c r="AX231" s="1"/>
      <c r="AY231" s="1"/>
      <c r="AZ231" s="6"/>
      <c r="BA231" s="6"/>
      <c r="BB231" s="1"/>
      <c r="BD231" s="23"/>
      <c r="BE231" s="23"/>
      <c r="BF231" s="10"/>
      <c r="BG231" s="23"/>
      <c r="BH231" s="23"/>
      <c r="BI231" s="1"/>
      <c r="BJ231" t="s">
        <v>710</v>
      </c>
    </row>
    <row r="232" spans="1:62" ht="12.75">
      <c r="A232" s="48" t="s">
        <v>95</v>
      </c>
      <c r="B232" s="1" t="s">
        <v>390</v>
      </c>
      <c r="C232" s="25">
        <v>216.2</v>
      </c>
      <c r="D232" t="s">
        <v>491</v>
      </c>
      <c r="E232" s="25" t="s">
        <v>151</v>
      </c>
      <c r="F232" s="31">
        <v>1</v>
      </c>
      <c r="G232" s="31">
        <v>15</v>
      </c>
      <c r="H232" s="31">
        <f>G232/1.5</f>
        <v>10</v>
      </c>
      <c r="I232" t="s">
        <v>1142</v>
      </c>
      <c r="J232" s="1" t="s">
        <v>396</v>
      </c>
      <c r="K232" t="s">
        <v>1159</v>
      </c>
      <c r="L232" s="1" t="s">
        <v>1341</v>
      </c>
      <c r="M232" s="1" t="s">
        <v>416</v>
      </c>
      <c r="N232" t="s">
        <v>9</v>
      </c>
      <c r="O232" s="4">
        <v>1</v>
      </c>
      <c r="P232" s="23"/>
      <c r="Q232" s="28">
        <v>15</v>
      </c>
      <c r="R232" s="28">
        <v>0</v>
      </c>
      <c r="S232" s="1">
        <v>0</v>
      </c>
      <c r="T232" s="6">
        <f>Q232+(R232/20)+(S232/240)</f>
        <v>15</v>
      </c>
      <c r="U232" s="6">
        <f>T232/O232</f>
        <v>15</v>
      </c>
      <c r="W232" s="1"/>
      <c r="X232" s="10"/>
      <c r="Y232" s="10"/>
      <c r="Z232" s="10"/>
      <c r="AA232" s="10"/>
      <c r="AB232" s="10"/>
      <c r="AC232" s="10"/>
      <c r="AH232" s="6">
        <f>U232+AG232</f>
        <v>15</v>
      </c>
      <c r="AI232" s="1"/>
      <c r="AJ232" s="1"/>
      <c r="AK232" s="1"/>
      <c r="AO232" s="1"/>
      <c r="AP232" s="1"/>
      <c r="AQ232" s="14"/>
      <c r="AR232" s="14"/>
      <c r="AT232" s="6"/>
      <c r="AW232" s="1"/>
      <c r="AX232" s="1"/>
      <c r="AY232" s="1"/>
      <c r="AZ232" s="6"/>
      <c r="BA232" s="6"/>
      <c r="BB232" s="1"/>
      <c r="BD232" s="23"/>
      <c r="BE232" s="23"/>
      <c r="BF232" s="10"/>
      <c r="BG232" s="23"/>
      <c r="BH232" s="23"/>
      <c r="BI232" s="1"/>
      <c r="BJ232" t="s">
        <v>1159</v>
      </c>
    </row>
    <row r="233" spans="1:62" ht="12.75">
      <c r="A233" s="48" t="s">
        <v>95</v>
      </c>
      <c r="B233" s="1" t="s">
        <v>390</v>
      </c>
      <c r="C233" s="25">
        <v>216.3</v>
      </c>
      <c r="D233" t="s">
        <v>491</v>
      </c>
      <c r="E233" s="25" t="s">
        <v>151</v>
      </c>
      <c r="F233" s="31"/>
      <c r="G233" s="30"/>
      <c r="H233" s="31">
        <f>G233/1.5</f>
        <v>0</v>
      </c>
      <c r="I233" t="s">
        <v>661</v>
      </c>
      <c r="J233" s="1" t="s">
        <v>396</v>
      </c>
      <c r="K233" t="s">
        <v>621</v>
      </c>
      <c r="L233" s="1" t="s">
        <v>809</v>
      </c>
      <c r="M233" s="1" t="s">
        <v>416</v>
      </c>
      <c r="N233" t="s">
        <v>9</v>
      </c>
      <c r="O233" s="4"/>
      <c r="P233" s="23">
        <v>42</v>
      </c>
      <c r="Q233" s="28">
        <v>15</v>
      </c>
      <c r="R233" s="28">
        <v>15</v>
      </c>
      <c r="S233" s="1">
        <v>0</v>
      </c>
      <c r="T233" s="6">
        <f>Q233+(R233/20)+(S233/240)</f>
        <v>15.75</v>
      </c>
      <c r="V233" s="10">
        <f>(T233*20)/P233</f>
        <v>7.5</v>
      </c>
      <c r="W233" s="1"/>
      <c r="X233" s="10"/>
      <c r="Y233" s="10"/>
      <c r="Z233" s="10"/>
      <c r="AA233" s="10"/>
      <c r="AB233" s="10"/>
      <c r="AC233" s="10"/>
      <c r="AI233" s="1"/>
      <c r="AJ233" s="1"/>
      <c r="AK233" s="1"/>
      <c r="AO233" s="1"/>
      <c r="AP233" s="1"/>
      <c r="AQ233" s="14"/>
      <c r="AR233" s="14"/>
      <c r="AT233" s="6"/>
      <c r="AW233" s="1"/>
      <c r="AX233" s="1"/>
      <c r="AY233" s="1"/>
      <c r="AZ233" s="6"/>
      <c r="BA233" s="6"/>
      <c r="BB233" s="1"/>
      <c r="BD233" s="23"/>
      <c r="BE233" s="23"/>
      <c r="BF233" s="10"/>
      <c r="BG233" s="23"/>
      <c r="BH233" s="23"/>
      <c r="BI233" s="1"/>
      <c r="BJ233" t="s">
        <v>621</v>
      </c>
    </row>
    <row r="234" spans="1:63" ht="12.75">
      <c r="A234" s="48" t="s">
        <v>95</v>
      </c>
      <c r="B234" s="1" t="s">
        <v>390</v>
      </c>
      <c r="C234" s="25">
        <v>216.4</v>
      </c>
      <c r="D234" t="s">
        <v>491</v>
      </c>
      <c r="E234" s="25" t="s">
        <v>151</v>
      </c>
      <c r="F234" s="31"/>
      <c r="G234" s="30"/>
      <c r="H234" s="31">
        <f>G234/1.5</f>
        <v>0</v>
      </c>
      <c r="I234" t="s">
        <v>735</v>
      </c>
      <c r="J234" s="1" t="s">
        <v>396</v>
      </c>
      <c r="K234" t="s">
        <v>618</v>
      </c>
      <c r="L234" s="1" t="s">
        <v>1341</v>
      </c>
      <c r="M234" s="1" t="s">
        <v>416</v>
      </c>
      <c r="N234" t="s">
        <v>9</v>
      </c>
      <c r="O234" s="4"/>
      <c r="P234" s="23">
        <v>24</v>
      </c>
      <c r="Q234" s="28">
        <v>9</v>
      </c>
      <c r="R234" s="28">
        <v>0</v>
      </c>
      <c r="S234" s="1">
        <v>0</v>
      </c>
      <c r="T234" s="6">
        <f>Q234+(R234/20)+(S234/240)</f>
        <v>9</v>
      </c>
      <c r="V234" s="10">
        <f>(T234*20)/P234</f>
        <v>7.5</v>
      </c>
      <c r="W234" s="1"/>
      <c r="X234" s="10"/>
      <c r="Y234" s="10"/>
      <c r="Z234" s="10"/>
      <c r="AA234" s="10"/>
      <c r="AB234" s="10"/>
      <c r="AC234" s="10"/>
      <c r="AI234" s="1"/>
      <c r="AJ234" s="1"/>
      <c r="AK234" s="1"/>
      <c r="AO234" s="1"/>
      <c r="AP234" s="1"/>
      <c r="AQ234" s="14"/>
      <c r="AR234" s="14"/>
      <c r="AT234" s="6"/>
      <c r="AW234" s="1"/>
      <c r="AX234" s="1"/>
      <c r="AY234" s="1"/>
      <c r="AZ234" s="6"/>
      <c r="BA234" s="6"/>
      <c r="BB234" s="1"/>
      <c r="BD234" s="23"/>
      <c r="BE234" s="23"/>
      <c r="BF234" s="10"/>
      <c r="BG234" s="23"/>
      <c r="BH234" s="23"/>
      <c r="BI234" s="1"/>
      <c r="BJ234" t="s">
        <v>618</v>
      </c>
      <c r="BK234" t="s">
        <v>3</v>
      </c>
    </row>
    <row r="235" spans="1:62" ht="12.75">
      <c r="A235" s="48" t="s">
        <v>95</v>
      </c>
      <c r="B235" s="1" t="s">
        <v>390</v>
      </c>
      <c r="C235" s="25">
        <v>216.5</v>
      </c>
      <c r="D235" t="s">
        <v>491</v>
      </c>
      <c r="E235" s="25" t="s">
        <v>151</v>
      </c>
      <c r="F235" s="31">
        <v>8</v>
      </c>
      <c r="G235" s="31">
        <v>3.9125</v>
      </c>
      <c r="H235" s="31">
        <f>G235/1.5</f>
        <v>2.6083333333333334</v>
      </c>
      <c r="I235" t="s">
        <v>944</v>
      </c>
      <c r="J235" s="1" t="s">
        <v>396</v>
      </c>
      <c r="K235" t="s">
        <v>1083</v>
      </c>
      <c r="L235" s="1" t="s">
        <v>955</v>
      </c>
      <c r="M235" s="1" t="s">
        <v>1064</v>
      </c>
      <c r="N235" t="s">
        <v>9</v>
      </c>
      <c r="O235" s="4">
        <v>8</v>
      </c>
      <c r="P235" s="23"/>
      <c r="Q235" s="28">
        <v>31</v>
      </c>
      <c r="R235" s="28">
        <v>6</v>
      </c>
      <c r="S235" s="1">
        <v>0</v>
      </c>
      <c r="T235" s="6">
        <f>Q235+(R235/20)+(S235/240)</f>
        <v>31.3</v>
      </c>
      <c r="U235" s="6">
        <f>T235/O235</f>
        <v>3.9125</v>
      </c>
      <c r="W235" s="1"/>
      <c r="X235" s="10"/>
      <c r="Y235" s="10"/>
      <c r="Z235" s="10"/>
      <c r="AA235" s="10"/>
      <c r="AB235" s="10"/>
      <c r="AC235" s="10"/>
      <c r="AH235" s="6">
        <f>U235+AG235</f>
        <v>3.9125</v>
      </c>
      <c r="AI235" s="1"/>
      <c r="AJ235" s="1"/>
      <c r="AK235" s="1"/>
      <c r="AO235" s="1"/>
      <c r="AP235" s="1"/>
      <c r="AQ235" s="14"/>
      <c r="AR235" s="14"/>
      <c r="AT235" s="6"/>
      <c r="AW235" s="1"/>
      <c r="AX235" s="1"/>
      <c r="AY235" s="1"/>
      <c r="AZ235" s="6"/>
      <c r="BA235" s="6"/>
      <c r="BB235" s="1"/>
      <c r="BD235" s="23"/>
      <c r="BE235" s="23"/>
      <c r="BF235" s="10"/>
      <c r="BG235" s="23"/>
      <c r="BH235" s="23"/>
      <c r="BI235" s="1"/>
      <c r="BJ235" t="s">
        <v>1075</v>
      </c>
    </row>
    <row r="236" spans="1:61" ht="12.75">
      <c r="A236" s="48"/>
      <c r="B236" s="1"/>
      <c r="C236" s="25"/>
      <c r="E236" s="25"/>
      <c r="F236" s="31"/>
      <c r="G236" s="30"/>
      <c r="H236" s="31"/>
      <c r="J236" s="1"/>
      <c r="L236" s="1"/>
      <c r="M236" s="1"/>
      <c r="O236" s="4"/>
      <c r="P236" s="23"/>
      <c r="Q236" s="28"/>
      <c r="R236" s="28"/>
      <c r="S236" s="1"/>
      <c r="W236" s="1"/>
      <c r="X236" s="10"/>
      <c r="Y236" s="10"/>
      <c r="Z236" s="10"/>
      <c r="AA236" s="10"/>
      <c r="AB236" s="10"/>
      <c r="AC236" s="10"/>
      <c r="AI236" s="1"/>
      <c r="AJ236" s="1"/>
      <c r="AK236" s="1"/>
      <c r="AO236" s="1"/>
      <c r="AP236" s="1"/>
      <c r="AQ236" s="14"/>
      <c r="AR236" s="14"/>
      <c r="AT236" s="6"/>
      <c r="AW236" s="1"/>
      <c r="AX236" s="1"/>
      <c r="AY236" s="1"/>
      <c r="AZ236" s="6"/>
      <c r="BA236" s="6"/>
      <c r="BB236" s="1"/>
      <c r="BD236" s="23"/>
      <c r="BE236" s="23"/>
      <c r="BF236" s="10"/>
      <c r="BG236" s="23"/>
      <c r="BH236" s="23"/>
      <c r="BI236" s="1"/>
    </row>
    <row r="237" spans="1:62" ht="12.75">
      <c r="A237" s="48" t="s">
        <v>96</v>
      </c>
      <c r="B237" s="1" t="s">
        <v>390</v>
      </c>
      <c r="C237" s="25">
        <v>217.1</v>
      </c>
      <c r="D237" t="s">
        <v>492</v>
      </c>
      <c r="E237" s="25" t="s">
        <v>154</v>
      </c>
      <c r="F237" s="31"/>
      <c r="G237" s="31"/>
      <c r="H237" s="31">
        <f>G237/1.5</f>
        <v>0</v>
      </c>
      <c r="I237" t="s">
        <v>703</v>
      </c>
      <c r="J237" s="1" t="s">
        <v>396</v>
      </c>
      <c r="K237" t="s">
        <v>718</v>
      </c>
      <c r="L237" s="1" t="s">
        <v>1341</v>
      </c>
      <c r="M237" s="1" t="s">
        <v>1070</v>
      </c>
      <c r="N237" t="s">
        <v>1274</v>
      </c>
      <c r="O237" s="4"/>
      <c r="P237" s="23">
        <v>190</v>
      </c>
      <c r="Q237" s="28">
        <v>98</v>
      </c>
      <c r="R237" s="28">
        <v>7</v>
      </c>
      <c r="S237" s="1">
        <v>4.5</v>
      </c>
      <c r="T237" s="6">
        <f>Q237+(R237/20)+(S237/240)</f>
        <v>98.36874999999999</v>
      </c>
      <c r="U237" s="6"/>
      <c r="V237" s="10">
        <f>(T237*20)/P237</f>
        <v>10.354605263157893</v>
      </c>
      <c r="W237" s="1"/>
      <c r="X237" s="10"/>
      <c r="Y237" s="10"/>
      <c r="Z237" s="10"/>
      <c r="AA237" s="10"/>
      <c r="AB237" s="10"/>
      <c r="AC237" s="10"/>
      <c r="AI237" s="1"/>
      <c r="AJ237" s="1"/>
      <c r="AK237" s="1"/>
      <c r="AO237" s="1"/>
      <c r="AP237" s="1"/>
      <c r="AQ237" s="14"/>
      <c r="AR237" s="14"/>
      <c r="AT237" s="6"/>
      <c r="AW237" s="1"/>
      <c r="AX237" s="1"/>
      <c r="AY237" s="1"/>
      <c r="AZ237" s="6"/>
      <c r="BA237" s="6"/>
      <c r="BB237" s="1"/>
      <c r="BD237" s="23"/>
      <c r="BE237" s="23"/>
      <c r="BF237" s="10"/>
      <c r="BG237" s="23"/>
      <c r="BH237" s="23"/>
      <c r="BI237" s="1"/>
      <c r="BJ237" t="s">
        <v>718</v>
      </c>
    </row>
    <row r="238" spans="1:62" ht="12.75">
      <c r="A238" s="48" t="s">
        <v>96</v>
      </c>
      <c r="B238" s="1" t="s">
        <v>390</v>
      </c>
      <c r="C238" s="25">
        <v>217.2</v>
      </c>
      <c r="D238" t="s">
        <v>492</v>
      </c>
      <c r="E238" s="25" t="s">
        <v>154</v>
      </c>
      <c r="F238" s="31">
        <v>1</v>
      </c>
      <c r="G238" s="31">
        <v>14.5</v>
      </c>
      <c r="H238" s="31">
        <f>G238/1.5</f>
        <v>9.666666666666666</v>
      </c>
      <c r="I238" t="s">
        <v>1142</v>
      </c>
      <c r="J238" s="1" t="s">
        <v>396</v>
      </c>
      <c r="K238" t="s">
        <v>1159</v>
      </c>
      <c r="L238" s="1" t="s">
        <v>1341</v>
      </c>
      <c r="M238" s="1" t="s">
        <v>416</v>
      </c>
      <c r="N238" t="s">
        <v>9</v>
      </c>
      <c r="O238" s="4">
        <v>1</v>
      </c>
      <c r="P238" s="23"/>
      <c r="Q238" s="28">
        <v>14</v>
      </c>
      <c r="R238" s="28">
        <v>10</v>
      </c>
      <c r="S238" s="1">
        <v>0</v>
      </c>
      <c r="T238" s="6">
        <f>Q238+(R238/20)+(S238/240)</f>
        <v>14.5</v>
      </c>
      <c r="U238" s="6">
        <f>T238/O238</f>
        <v>14.5</v>
      </c>
      <c r="V238" s="10"/>
      <c r="W238" s="1"/>
      <c r="X238" s="10"/>
      <c r="Y238" s="10"/>
      <c r="Z238" s="10"/>
      <c r="AA238" s="10"/>
      <c r="AB238" s="10"/>
      <c r="AC238" s="10"/>
      <c r="AH238" s="6">
        <f>U238+AG238</f>
        <v>14.5</v>
      </c>
      <c r="AI238" s="1"/>
      <c r="AJ238" s="1"/>
      <c r="AK238" s="1"/>
      <c r="AO238" s="1"/>
      <c r="AP238" s="1"/>
      <c r="AQ238" s="14"/>
      <c r="AR238" s="14"/>
      <c r="AT238" s="6"/>
      <c r="AW238" s="1"/>
      <c r="AX238" s="1"/>
      <c r="AY238" s="1"/>
      <c r="AZ238" s="6"/>
      <c r="BA238" s="6"/>
      <c r="BB238" s="1"/>
      <c r="BD238" s="23"/>
      <c r="BE238" s="23"/>
      <c r="BF238" s="10"/>
      <c r="BG238" s="23"/>
      <c r="BH238" s="23"/>
      <c r="BI238" s="1"/>
      <c r="BJ238" t="s">
        <v>1159</v>
      </c>
    </row>
    <row r="239" spans="1:62" ht="12.75">
      <c r="A239" s="48" t="s">
        <v>96</v>
      </c>
      <c r="B239" s="1" t="s">
        <v>390</v>
      </c>
      <c r="C239" s="25">
        <v>217.3</v>
      </c>
      <c r="D239" t="s">
        <v>492</v>
      </c>
      <c r="E239" s="25" t="s">
        <v>154</v>
      </c>
      <c r="F239" s="31"/>
      <c r="G239" s="30"/>
      <c r="H239" s="31">
        <f>G239/1.5</f>
        <v>0</v>
      </c>
      <c r="I239" t="s">
        <v>661</v>
      </c>
      <c r="J239" s="1" t="s">
        <v>396</v>
      </c>
      <c r="K239" t="s">
        <v>621</v>
      </c>
      <c r="L239" s="1" t="s">
        <v>809</v>
      </c>
      <c r="M239" s="1" t="s">
        <v>416</v>
      </c>
      <c r="N239" t="s">
        <v>9</v>
      </c>
      <c r="O239" s="4"/>
      <c r="P239" s="23">
        <v>42</v>
      </c>
      <c r="Q239" s="28">
        <v>13</v>
      </c>
      <c r="R239" s="28">
        <v>13</v>
      </c>
      <c r="S239" s="1">
        <v>0</v>
      </c>
      <c r="T239" s="6">
        <f>Q239+(R239/20)+(S239/240)</f>
        <v>13.65</v>
      </c>
      <c r="V239" s="10">
        <f>(T239*20)/P239</f>
        <v>6.5</v>
      </c>
      <c r="W239" s="1"/>
      <c r="X239" s="10"/>
      <c r="Y239" s="10"/>
      <c r="Z239" s="10"/>
      <c r="AA239" s="10"/>
      <c r="AB239" s="10"/>
      <c r="AC239" s="10"/>
      <c r="AI239" s="1"/>
      <c r="AJ239" s="1"/>
      <c r="AK239" s="1"/>
      <c r="AO239" s="1"/>
      <c r="AP239" s="1"/>
      <c r="AQ239" s="14"/>
      <c r="AR239" s="14"/>
      <c r="AT239" s="6"/>
      <c r="AW239" s="1"/>
      <c r="AX239" s="1"/>
      <c r="AY239" s="1"/>
      <c r="AZ239" s="6"/>
      <c r="BA239" s="6"/>
      <c r="BB239" s="1"/>
      <c r="BD239" s="23"/>
      <c r="BE239" s="23"/>
      <c r="BF239" s="10"/>
      <c r="BG239" s="23"/>
      <c r="BH239" s="23"/>
      <c r="BI239" s="1"/>
      <c r="BJ239" t="s">
        <v>621</v>
      </c>
    </row>
    <row r="240" spans="1:62" ht="12.75">
      <c r="A240" s="48" t="s">
        <v>96</v>
      </c>
      <c r="B240" s="1" t="s">
        <v>390</v>
      </c>
      <c r="C240" s="25">
        <v>217.4</v>
      </c>
      <c r="D240" t="s">
        <v>492</v>
      </c>
      <c r="E240" s="25" t="s">
        <v>154</v>
      </c>
      <c r="F240" s="31"/>
      <c r="G240" s="30"/>
      <c r="H240" s="31">
        <f>G240/1.5</f>
        <v>0</v>
      </c>
      <c r="I240" t="s">
        <v>761</v>
      </c>
      <c r="J240" s="1" t="s">
        <v>396</v>
      </c>
      <c r="K240" t="s">
        <v>618</v>
      </c>
      <c r="L240" s="1" t="s">
        <v>1341</v>
      </c>
      <c r="M240" s="1" t="s">
        <v>416</v>
      </c>
      <c r="N240" t="s">
        <v>9</v>
      </c>
      <c r="O240" s="4"/>
      <c r="P240" s="23">
        <v>24</v>
      </c>
      <c r="Q240" s="28">
        <v>8</v>
      </c>
      <c r="R240" s="28">
        <v>15</v>
      </c>
      <c r="S240" s="1">
        <v>0</v>
      </c>
      <c r="T240" s="6">
        <f>Q240+(R240/20)+(S240/240)</f>
        <v>8.75</v>
      </c>
      <c r="V240" s="10">
        <f>(T240*20)/P240</f>
        <v>7.291666666666667</v>
      </c>
      <c r="W240" s="1"/>
      <c r="X240" s="10"/>
      <c r="Y240" s="10"/>
      <c r="Z240" s="10"/>
      <c r="AA240" s="10"/>
      <c r="AB240" s="10"/>
      <c r="AC240" s="10"/>
      <c r="AI240" s="1"/>
      <c r="AJ240" s="1"/>
      <c r="AK240" s="1"/>
      <c r="AO240" s="1"/>
      <c r="AP240" s="1"/>
      <c r="AQ240" s="14"/>
      <c r="AR240" s="14"/>
      <c r="AT240" s="6"/>
      <c r="AW240" s="1"/>
      <c r="AX240" s="1"/>
      <c r="AY240" s="1"/>
      <c r="AZ240" s="6"/>
      <c r="BA240" s="6"/>
      <c r="BB240" s="1"/>
      <c r="BD240" s="23"/>
      <c r="BE240" s="23"/>
      <c r="BF240" s="10"/>
      <c r="BG240" s="23"/>
      <c r="BH240" s="23"/>
      <c r="BI240" s="1"/>
      <c r="BJ240" t="s">
        <v>618</v>
      </c>
    </row>
    <row r="241" spans="1:62" ht="12.75">
      <c r="A241" s="48" t="s">
        <v>96</v>
      </c>
      <c r="B241" s="1" t="s">
        <v>390</v>
      </c>
      <c r="C241" s="25">
        <v>217.5</v>
      </c>
      <c r="D241" t="s">
        <v>492</v>
      </c>
      <c r="E241" s="25" t="s">
        <v>154</v>
      </c>
      <c r="F241" s="31">
        <v>8</v>
      </c>
      <c r="G241" s="31">
        <v>4.610416666666667</v>
      </c>
      <c r="H241" s="31">
        <f>G241/1.5</f>
        <v>3.073611111111111</v>
      </c>
      <c r="I241" t="s">
        <v>942</v>
      </c>
      <c r="J241" s="1" t="s">
        <v>396</v>
      </c>
      <c r="K241" t="s">
        <v>866</v>
      </c>
      <c r="L241" s="1" t="s">
        <v>955</v>
      </c>
      <c r="M241" s="1" t="s">
        <v>811</v>
      </c>
      <c r="N241" t="s">
        <v>9</v>
      </c>
      <c r="O241" s="4">
        <v>8</v>
      </c>
      <c r="P241" s="23"/>
      <c r="Q241" s="28">
        <v>36</v>
      </c>
      <c r="R241" s="28">
        <v>17</v>
      </c>
      <c r="S241" s="1">
        <v>8</v>
      </c>
      <c r="T241" s="6">
        <f>Q241+(R241/20)+(S241/240)</f>
        <v>36.88333333333333</v>
      </c>
      <c r="U241" s="6">
        <f>T241/O241</f>
        <v>4.610416666666667</v>
      </c>
      <c r="W241" s="1"/>
      <c r="X241" s="10"/>
      <c r="Y241" s="10"/>
      <c r="Z241" s="10"/>
      <c r="AA241" s="10"/>
      <c r="AB241" s="10"/>
      <c r="AC241" s="10"/>
      <c r="AH241" s="6">
        <f>U241+AG241</f>
        <v>4.610416666666667</v>
      </c>
      <c r="AI241" s="1"/>
      <c r="AJ241" s="1"/>
      <c r="AK241" s="1"/>
      <c r="AO241" s="1"/>
      <c r="AP241" s="1"/>
      <c r="AQ241" s="14"/>
      <c r="AR241" s="14"/>
      <c r="AT241" s="6"/>
      <c r="AW241" s="1"/>
      <c r="AX241" s="1"/>
      <c r="AY241" s="1"/>
      <c r="AZ241" s="6"/>
      <c r="BA241" s="6"/>
      <c r="BB241" s="1"/>
      <c r="BD241" s="23"/>
      <c r="BE241" s="23"/>
      <c r="BF241" s="10"/>
      <c r="BG241" s="23"/>
      <c r="BH241" s="23"/>
      <c r="BI241" s="1"/>
      <c r="BJ241" t="s">
        <v>859</v>
      </c>
    </row>
    <row r="242" spans="1:61" ht="12.75">
      <c r="A242" s="48"/>
      <c r="B242" s="1"/>
      <c r="C242" s="25"/>
      <c r="F242" s="31"/>
      <c r="G242" s="31"/>
      <c r="H242" s="31"/>
      <c r="J242" s="1"/>
      <c r="L242" s="1"/>
      <c r="M242" s="1"/>
      <c r="O242" s="4"/>
      <c r="P242" s="23"/>
      <c r="Q242" s="28"/>
      <c r="R242" s="28"/>
      <c r="S242" s="1"/>
      <c r="T242" s="6"/>
      <c r="U242" s="6"/>
      <c r="V242" s="10"/>
      <c r="W242" s="1"/>
      <c r="X242" s="10"/>
      <c r="Y242" s="10"/>
      <c r="Z242" s="10"/>
      <c r="AA242" s="10"/>
      <c r="AB242" s="10"/>
      <c r="AC242" s="10"/>
      <c r="AI242" s="1"/>
      <c r="AJ242" s="1"/>
      <c r="AK242" s="1"/>
      <c r="AO242" s="1"/>
      <c r="AP242" s="1"/>
      <c r="AQ242" s="14"/>
      <c r="AR242" s="14"/>
      <c r="AT242" s="6"/>
      <c r="AW242" s="1"/>
      <c r="AX242" s="1"/>
      <c r="AY242" s="1"/>
      <c r="AZ242" s="6"/>
      <c r="BA242" s="6"/>
      <c r="BB242" s="1"/>
      <c r="BD242" s="23"/>
      <c r="BE242" s="23"/>
      <c r="BF242" s="10"/>
      <c r="BG242" s="23"/>
      <c r="BH242" s="23"/>
      <c r="BI242" s="1"/>
    </row>
    <row r="243" spans="1:62" ht="12.75">
      <c r="A243" s="48" t="s">
        <v>97</v>
      </c>
      <c r="B243" s="1" t="s">
        <v>9</v>
      </c>
      <c r="C243" s="25">
        <v>218.1</v>
      </c>
      <c r="D243" t="s">
        <v>1195</v>
      </c>
      <c r="E243" t="s">
        <v>156</v>
      </c>
      <c r="F243" s="31"/>
      <c r="G243" s="31">
        <v>13.682</v>
      </c>
      <c r="H243" s="31">
        <f>G243/1.5</f>
        <v>9.121333333333334</v>
      </c>
      <c r="I243" t="s">
        <v>677</v>
      </c>
      <c r="J243" s="1" t="s">
        <v>396</v>
      </c>
      <c r="K243" t="s">
        <v>676</v>
      </c>
      <c r="L243" s="1" t="s">
        <v>810</v>
      </c>
      <c r="M243" s="1" t="s">
        <v>956</v>
      </c>
      <c r="N243" t="s">
        <v>1249</v>
      </c>
      <c r="O243" s="4"/>
      <c r="P243" s="23">
        <v>190</v>
      </c>
      <c r="Q243" s="28">
        <v>86</v>
      </c>
      <c r="R243" s="28">
        <v>13</v>
      </c>
      <c r="S243" s="1">
        <v>0</v>
      </c>
      <c r="T243" s="6">
        <f>Q243+(R243/20)+(S243/240)</f>
        <v>86.65</v>
      </c>
      <c r="U243" s="10">
        <v>13.682</v>
      </c>
      <c r="V243" s="10">
        <f>(T243*20)/P243</f>
        <v>9.121052631578948</v>
      </c>
      <c r="W243" s="1"/>
      <c r="X243" s="10"/>
      <c r="Y243" s="10"/>
      <c r="Z243" s="10"/>
      <c r="AA243" s="10"/>
      <c r="AB243" s="10"/>
      <c r="AC243" s="10"/>
      <c r="AH243" s="6">
        <f>U243+AG243</f>
        <v>13.682</v>
      </c>
      <c r="AI243" s="1"/>
      <c r="AJ243" s="1"/>
      <c r="AK243" s="1"/>
      <c r="AO243" s="1"/>
      <c r="AP243" s="1"/>
      <c r="AQ243" s="14"/>
      <c r="AR243" s="14"/>
      <c r="AT243" s="6"/>
      <c r="AW243" s="1"/>
      <c r="AX243" s="1"/>
      <c r="AY243" s="1"/>
      <c r="AZ243" s="6"/>
      <c r="BA243" s="6"/>
      <c r="BB243" s="1"/>
      <c r="BD243" s="23"/>
      <c r="BE243" s="23"/>
      <c r="BF243" s="10"/>
      <c r="BG243" s="23"/>
      <c r="BH243" s="23"/>
      <c r="BI243" s="1"/>
      <c r="BJ243" t="s">
        <v>676</v>
      </c>
    </row>
    <row r="244" spans="1:62" ht="12.75">
      <c r="A244" s="48" t="s">
        <v>97</v>
      </c>
      <c r="B244" s="1" t="s">
        <v>9</v>
      </c>
      <c r="C244" s="25">
        <v>218.2</v>
      </c>
      <c r="D244" t="s">
        <v>1195</v>
      </c>
      <c r="E244" t="s">
        <v>156</v>
      </c>
      <c r="F244" s="31">
        <f>4/3</f>
        <v>1.3333333333333333</v>
      </c>
      <c r="G244" s="31">
        <v>16.059375</v>
      </c>
      <c r="H244" s="31">
        <f>G244/1.5</f>
        <v>10.706249999999999</v>
      </c>
      <c r="I244" t="s">
        <v>1147</v>
      </c>
      <c r="J244" s="1" t="s">
        <v>396</v>
      </c>
      <c r="K244" t="s">
        <v>1162</v>
      </c>
      <c r="L244" s="1" t="s">
        <v>1341</v>
      </c>
      <c r="M244" s="1" t="s">
        <v>1314</v>
      </c>
      <c r="N244" t="s">
        <v>1101</v>
      </c>
      <c r="O244" s="4">
        <f>4/3</f>
        <v>1.3333333333333333</v>
      </c>
      <c r="P244" s="23"/>
      <c r="Q244" s="28">
        <v>21</v>
      </c>
      <c r="R244" s="28">
        <v>8</v>
      </c>
      <c r="S244" s="1">
        <v>3</v>
      </c>
      <c r="T244" s="6">
        <f>Q244+(R244/20)+(S244/240)</f>
        <v>21.412499999999998</v>
      </c>
      <c r="U244" s="6">
        <f>T244/O244</f>
        <v>16.059375</v>
      </c>
      <c r="V244" s="10"/>
      <c r="W244" s="1"/>
      <c r="X244" s="10"/>
      <c r="Y244" s="10"/>
      <c r="Z244" s="10"/>
      <c r="AA244" s="10"/>
      <c r="AB244" s="10"/>
      <c r="AC244" s="10"/>
      <c r="AH244" s="6">
        <f>U244+AG244</f>
        <v>16.059375</v>
      </c>
      <c r="AI244" s="1"/>
      <c r="AJ244" s="1"/>
      <c r="AK244" s="1"/>
      <c r="AO244" s="1"/>
      <c r="AP244" s="1"/>
      <c r="AQ244" s="14"/>
      <c r="AR244" s="14"/>
      <c r="AT244" s="6"/>
      <c r="AW244" s="1"/>
      <c r="AX244" s="1"/>
      <c r="AY244" s="1"/>
      <c r="AZ244" s="6"/>
      <c r="BA244" s="6"/>
      <c r="BB244" s="1"/>
      <c r="BD244" s="23"/>
      <c r="BE244" s="23"/>
      <c r="BF244" s="10"/>
      <c r="BG244" s="23"/>
      <c r="BH244" s="23"/>
      <c r="BI244" s="1"/>
      <c r="BJ244" t="s">
        <v>1162</v>
      </c>
    </row>
    <row r="245" spans="1:62" ht="12.75">
      <c r="A245" s="48" t="s">
        <v>97</v>
      </c>
      <c r="B245" s="1" t="s">
        <v>9</v>
      </c>
      <c r="C245" s="25">
        <v>218.3</v>
      </c>
      <c r="D245" t="s">
        <v>1195</v>
      </c>
      <c r="E245" t="s">
        <v>156</v>
      </c>
      <c r="F245" s="31">
        <v>1</v>
      </c>
      <c r="G245" s="31">
        <v>15</v>
      </c>
      <c r="H245" s="31">
        <f>G245/1.5</f>
        <v>10</v>
      </c>
      <c r="I245" t="s">
        <v>1148</v>
      </c>
      <c r="J245" s="1" t="s">
        <v>396</v>
      </c>
      <c r="K245" t="s">
        <v>1159</v>
      </c>
      <c r="L245" s="1" t="s">
        <v>1341</v>
      </c>
      <c r="M245" s="1" t="s">
        <v>416</v>
      </c>
      <c r="N245" t="s">
        <v>550</v>
      </c>
      <c r="O245" s="4">
        <v>1</v>
      </c>
      <c r="P245" s="23"/>
      <c r="Q245" s="28">
        <v>15</v>
      </c>
      <c r="R245" s="28">
        <v>0</v>
      </c>
      <c r="S245" s="1">
        <v>0</v>
      </c>
      <c r="T245" s="6">
        <f>Q245+(R245/20)+(S245/240)</f>
        <v>15</v>
      </c>
      <c r="U245" s="6">
        <f>T245/O245</f>
        <v>15</v>
      </c>
      <c r="V245" s="10"/>
      <c r="W245" s="1"/>
      <c r="X245" s="10"/>
      <c r="Y245" s="10"/>
      <c r="Z245" s="10"/>
      <c r="AA245" s="10"/>
      <c r="AB245" s="10"/>
      <c r="AC245" s="10"/>
      <c r="AH245" s="6">
        <f>U245+AG245</f>
        <v>15</v>
      </c>
      <c r="AI245" s="1"/>
      <c r="AJ245" s="1"/>
      <c r="AK245" s="1"/>
      <c r="AO245" s="1"/>
      <c r="AP245" s="1"/>
      <c r="AQ245" s="14"/>
      <c r="AR245" s="14"/>
      <c r="AT245" s="6"/>
      <c r="AW245" s="1"/>
      <c r="AX245" s="1"/>
      <c r="AY245" s="1"/>
      <c r="AZ245" s="6"/>
      <c r="BA245" s="6"/>
      <c r="BB245" s="1"/>
      <c r="BD245" s="23"/>
      <c r="BE245" s="23"/>
      <c r="BF245" s="10"/>
      <c r="BG245" s="23"/>
      <c r="BH245" s="23"/>
      <c r="BI245" s="1"/>
      <c r="BJ245" t="s">
        <v>1159</v>
      </c>
    </row>
    <row r="246" spans="1:62" ht="12.75">
      <c r="A246" s="48" t="s">
        <v>97</v>
      </c>
      <c r="B246" s="1" t="s">
        <v>9</v>
      </c>
      <c r="C246" s="25">
        <v>218.4</v>
      </c>
      <c r="D246" t="s">
        <v>1195</v>
      </c>
      <c r="E246" t="s">
        <v>156</v>
      </c>
      <c r="F246" s="31"/>
      <c r="G246" s="30"/>
      <c r="H246" s="31">
        <f>G246/1.5</f>
        <v>0</v>
      </c>
      <c r="I246" t="s">
        <v>742</v>
      </c>
      <c r="J246" s="1" t="s">
        <v>396</v>
      </c>
      <c r="K246" t="s">
        <v>621</v>
      </c>
      <c r="L246" s="1" t="s">
        <v>1341</v>
      </c>
      <c r="M246" s="1" t="s">
        <v>416</v>
      </c>
      <c r="N246" t="s">
        <v>9</v>
      </c>
      <c r="O246" s="4"/>
      <c r="P246" s="23">
        <v>42</v>
      </c>
      <c r="Q246" s="28">
        <v>15</v>
      </c>
      <c r="R246" s="28">
        <v>12</v>
      </c>
      <c r="S246" s="1">
        <v>0</v>
      </c>
      <c r="T246" s="6">
        <f>Q246+(R246/20)+(S246/240)</f>
        <v>15.6</v>
      </c>
      <c r="V246" s="10">
        <f>(T246*20)/P246</f>
        <v>7.428571428571429</v>
      </c>
      <c r="W246" s="1"/>
      <c r="X246" s="10"/>
      <c r="Y246" s="10"/>
      <c r="Z246" s="10"/>
      <c r="AA246" s="10"/>
      <c r="AB246" s="10"/>
      <c r="AC246" s="10"/>
      <c r="AH246" s="6"/>
      <c r="AI246" s="1"/>
      <c r="AJ246" s="1"/>
      <c r="AK246" s="1"/>
      <c r="AO246" s="1"/>
      <c r="AP246" s="1"/>
      <c r="AQ246" s="14"/>
      <c r="AR246" s="14"/>
      <c r="AT246" s="6"/>
      <c r="AW246" s="1"/>
      <c r="AX246" s="1"/>
      <c r="AY246" s="1"/>
      <c r="AZ246" s="6"/>
      <c r="BA246" s="6"/>
      <c r="BB246" s="1"/>
      <c r="BD246" s="23"/>
      <c r="BE246" s="23"/>
      <c r="BF246" s="10"/>
      <c r="BG246" s="23"/>
      <c r="BH246" s="23"/>
      <c r="BI246" s="1"/>
      <c r="BJ246" t="s">
        <v>621</v>
      </c>
    </row>
    <row r="247" spans="1:62" ht="12.75">
      <c r="A247" s="48" t="s">
        <v>97</v>
      </c>
      <c r="B247" s="1" t="s">
        <v>9</v>
      </c>
      <c r="C247" s="25">
        <v>218.5</v>
      </c>
      <c r="D247" t="s">
        <v>1195</v>
      </c>
      <c r="E247" t="s">
        <v>156</v>
      </c>
      <c r="F247" s="31"/>
      <c r="G247" s="30"/>
      <c r="H247" s="31">
        <f>G247/1.5</f>
        <v>0</v>
      </c>
      <c r="I247" t="s">
        <v>593</v>
      </c>
      <c r="J247" s="1" t="s">
        <v>396</v>
      </c>
      <c r="K247" t="s">
        <v>675</v>
      </c>
      <c r="L247" s="1" t="s">
        <v>810</v>
      </c>
      <c r="M247" s="1" t="s">
        <v>956</v>
      </c>
      <c r="N247" t="s">
        <v>9</v>
      </c>
      <c r="O247" s="4"/>
      <c r="P247" s="23">
        <v>24</v>
      </c>
      <c r="Q247" s="28">
        <v>8</v>
      </c>
      <c r="R247" s="28">
        <v>8</v>
      </c>
      <c r="S247" s="1">
        <v>0</v>
      </c>
      <c r="T247" s="6">
        <f>Q247+(R247/20)+(S247/240)</f>
        <v>8.4</v>
      </c>
      <c r="V247" s="10">
        <f>(T247*20)/P247</f>
        <v>7</v>
      </c>
      <c r="W247" s="1"/>
      <c r="X247" s="10"/>
      <c r="Y247" s="10"/>
      <c r="Z247" s="10"/>
      <c r="AA247" s="10"/>
      <c r="AB247" s="10"/>
      <c r="AC247" s="10"/>
      <c r="AH247" s="6"/>
      <c r="AI247" s="1"/>
      <c r="AJ247" s="1"/>
      <c r="AK247" s="1"/>
      <c r="AO247" s="1"/>
      <c r="AP247" s="1"/>
      <c r="AQ247" s="14"/>
      <c r="AR247" s="14"/>
      <c r="AT247" s="6"/>
      <c r="AW247" s="1"/>
      <c r="AX247" s="1"/>
      <c r="AY247" s="1"/>
      <c r="AZ247" s="6"/>
      <c r="BA247" s="6"/>
      <c r="BB247" s="1"/>
      <c r="BD247" s="23"/>
      <c r="BE247" s="23"/>
      <c r="BF247" s="10"/>
      <c r="BG247" s="23"/>
      <c r="BH247" s="23"/>
      <c r="BI247" s="1"/>
      <c r="BJ247" t="s">
        <v>675</v>
      </c>
    </row>
    <row r="248" spans="1:61" ht="12.75">
      <c r="A248" s="48"/>
      <c r="B248" s="1"/>
      <c r="C248" s="25"/>
      <c r="F248" s="31"/>
      <c r="G248" s="31"/>
      <c r="H248" s="31"/>
      <c r="J248" s="1"/>
      <c r="L248" s="1"/>
      <c r="M248" s="1"/>
      <c r="O248" s="4"/>
      <c r="P248" s="23"/>
      <c r="Q248" s="28"/>
      <c r="R248" s="28"/>
      <c r="S248" s="1"/>
      <c r="T248" s="6"/>
      <c r="U248" s="6"/>
      <c r="V248" s="10"/>
      <c r="W248" s="1"/>
      <c r="X248" s="10"/>
      <c r="Y248" s="10"/>
      <c r="Z248" s="10"/>
      <c r="AA248" s="10"/>
      <c r="AB248" s="10"/>
      <c r="AC248" s="10"/>
      <c r="AH248" s="6"/>
      <c r="AI248" s="1"/>
      <c r="AJ248" s="1"/>
      <c r="AK248" s="1"/>
      <c r="AO248" s="1"/>
      <c r="AP248" s="1"/>
      <c r="AQ248" s="14"/>
      <c r="AR248" s="14"/>
      <c r="AT248" s="6"/>
      <c r="AW248" s="1"/>
      <c r="AX248" s="1"/>
      <c r="AY248" s="1"/>
      <c r="AZ248" s="6"/>
      <c r="BA248" s="6"/>
      <c r="BB248" s="1"/>
      <c r="BD248" s="23"/>
      <c r="BE248" s="23"/>
      <c r="BF248" s="10"/>
      <c r="BG248" s="23"/>
      <c r="BH248" s="23"/>
      <c r="BI248" s="1"/>
    </row>
    <row r="249" spans="1:62" ht="12.75">
      <c r="A249" s="48" t="s">
        <v>97</v>
      </c>
      <c r="B249" s="1" t="s">
        <v>9</v>
      </c>
      <c r="C249" s="25" t="s">
        <v>217</v>
      </c>
      <c r="D249" t="s">
        <v>1195</v>
      </c>
      <c r="E249" t="s">
        <v>156</v>
      </c>
      <c r="F249" s="31">
        <v>2.25</v>
      </c>
      <c r="G249" s="31">
        <v>15.066666666666666</v>
      </c>
      <c r="H249" s="31">
        <f>G249/1.5</f>
        <v>10.044444444444444</v>
      </c>
      <c r="I249" t="s">
        <v>1322</v>
      </c>
      <c r="J249" s="1" t="s">
        <v>396</v>
      </c>
      <c r="K249" t="s">
        <v>1317</v>
      </c>
      <c r="L249" s="1" t="s">
        <v>809</v>
      </c>
      <c r="M249" s="1" t="s">
        <v>1314</v>
      </c>
      <c r="N249" t="s">
        <v>9</v>
      </c>
      <c r="O249" s="4">
        <v>2.25</v>
      </c>
      <c r="P249" s="23"/>
      <c r="Q249" s="28">
        <v>33</v>
      </c>
      <c r="R249" s="28">
        <v>18</v>
      </c>
      <c r="S249" s="1">
        <v>0</v>
      </c>
      <c r="T249" s="6">
        <f>Q249+(R249/20)+(S249/240)</f>
        <v>33.9</v>
      </c>
      <c r="U249" s="6">
        <f>T249/O249</f>
        <v>15.066666666666666</v>
      </c>
      <c r="W249" s="1"/>
      <c r="X249" s="10"/>
      <c r="Y249" s="10"/>
      <c r="Z249" s="10"/>
      <c r="AA249" s="10"/>
      <c r="AB249" s="10"/>
      <c r="AC249" s="10"/>
      <c r="AH249" s="6">
        <f>U249+AG249</f>
        <v>15.066666666666666</v>
      </c>
      <c r="AI249" s="1"/>
      <c r="AJ249" s="1"/>
      <c r="AK249" s="1"/>
      <c r="AO249" s="1"/>
      <c r="AP249" s="1"/>
      <c r="AQ249" s="14"/>
      <c r="AR249" s="14"/>
      <c r="AT249" s="6"/>
      <c r="AW249" s="1"/>
      <c r="AX249" s="1"/>
      <c r="AY249" s="1"/>
      <c r="AZ249" s="6"/>
      <c r="BA249" s="6"/>
      <c r="BB249" s="1"/>
      <c r="BD249" s="23"/>
      <c r="BE249" s="23"/>
      <c r="BF249" s="10"/>
      <c r="BG249" s="23"/>
      <c r="BH249" s="23"/>
      <c r="BI249" s="1"/>
      <c r="BJ249" t="s">
        <v>1317</v>
      </c>
    </row>
    <row r="250" spans="1:62" ht="12.75">
      <c r="A250" s="48" t="s">
        <v>97</v>
      </c>
      <c r="B250" s="1" t="s">
        <v>9</v>
      </c>
      <c r="C250" s="25" t="s">
        <v>218</v>
      </c>
      <c r="D250" t="s">
        <v>1195</v>
      </c>
      <c r="E250" t="s">
        <v>156</v>
      </c>
      <c r="F250" s="31">
        <v>8</v>
      </c>
      <c r="G250" s="31">
        <v>4.3984375</v>
      </c>
      <c r="H250" s="31">
        <f>G250/1.5</f>
        <v>2.9322916666666665</v>
      </c>
      <c r="I250" t="s">
        <v>922</v>
      </c>
      <c r="J250" s="1" t="s">
        <v>396</v>
      </c>
      <c r="K250" t="s">
        <v>448</v>
      </c>
      <c r="L250" s="1" t="s">
        <v>955</v>
      </c>
      <c r="M250" s="1" t="s">
        <v>397</v>
      </c>
      <c r="N250" t="s">
        <v>9</v>
      </c>
      <c r="O250" s="4">
        <v>8</v>
      </c>
      <c r="P250" s="23"/>
      <c r="Q250" s="28">
        <v>35</v>
      </c>
      <c r="R250" s="28">
        <v>3</v>
      </c>
      <c r="S250" s="1">
        <v>9</v>
      </c>
      <c r="T250" s="6">
        <f>Q250+(R250/20)+(S250/240)</f>
        <v>35.1875</v>
      </c>
      <c r="U250" s="6">
        <f>T250/O250</f>
        <v>4.3984375</v>
      </c>
      <c r="W250" s="1"/>
      <c r="X250" s="10"/>
      <c r="Y250" s="10"/>
      <c r="Z250" s="10"/>
      <c r="AA250" s="10"/>
      <c r="AB250" s="10"/>
      <c r="AC250" s="10"/>
      <c r="AH250" s="6">
        <f>U250+AG250</f>
        <v>4.3984375</v>
      </c>
      <c r="AI250" s="1"/>
      <c r="AJ250" s="1"/>
      <c r="AK250" s="1"/>
      <c r="AO250" s="1"/>
      <c r="AP250" s="1"/>
      <c r="AQ250" s="14"/>
      <c r="AR250" s="14"/>
      <c r="AT250" s="6"/>
      <c r="AW250" s="1"/>
      <c r="AX250" s="1"/>
      <c r="AY250" s="1"/>
      <c r="AZ250" s="6"/>
      <c r="BA250" s="6"/>
      <c r="BB250" s="1"/>
      <c r="BD250" s="23"/>
      <c r="BE250" s="23"/>
      <c r="BF250" s="10"/>
      <c r="BG250" s="23"/>
      <c r="BH250" s="23"/>
      <c r="BI250" s="1"/>
      <c r="BJ250" t="s">
        <v>444</v>
      </c>
    </row>
    <row r="251" spans="1:62" ht="12.75">
      <c r="A251" s="48" t="s">
        <v>97</v>
      </c>
      <c r="B251" s="1" t="s">
        <v>9</v>
      </c>
      <c r="C251" s="25" t="s">
        <v>219</v>
      </c>
      <c r="D251" t="s">
        <v>1195</v>
      </c>
      <c r="E251" t="s">
        <v>156</v>
      </c>
      <c r="F251" s="31"/>
      <c r="G251" s="31"/>
      <c r="H251" s="31">
        <f>G251/1.5</f>
        <v>0</v>
      </c>
      <c r="I251" t="s">
        <v>706</v>
      </c>
      <c r="J251" s="1" t="s">
        <v>396</v>
      </c>
      <c r="K251" t="s">
        <v>690</v>
      </c>
      <c r="L251" s="1" t="s">
        <v>1341</v>
      </c>
      <c r="M251" s="1" t="s">
        <v>1064</v>
      </c>
      <c r="N251" t="s">
        <v>9</v>
      </c>
      <c r="O251" s="4"/>
      <c r="P251" s="23">
        <v>18.5</v>
      </c>
      <c r="Q251" s="28">
        <v>2</v>
      </c>
      <c r="R251" s="28">
        <v>12</v>
      </c>
      <c r="S251" s="1">
        <v>10.5</v>
      </c>
      <c r="T251" s="6">
        <f>Q251+(R251/20)+(S251/240)</f>
        <v>2.6437500000000003</v>
      </c>
      <c r="U251" s="6"/>
      <c r="V251" s="10">
        <f>(T251*20)/P251</f>
        <v>2.8581081081081083</v>
      </c>
      <c r="W251" s="1"/>
      <c r="X251" s="10"/>
      <c r="Y251" s="10"/>
      <c r="Z251" s="10"/>
      <c r="AA251" s="10"/>
      <c r="AB251" s="10"/>
      <c r="AC251" s="10"/>
      <c r="AI251" s="1"/>
      <c r="AJ251" s="1"/>
      <c r="AK251" s="1"/>
      <c r="AO251" s="1"/>
      <c r="AP251" s="1"/>
      <c r="AQ251" s="14"/>
      <c r="AR251" s="14"/>
      <c r="AT251" s="6"/>
      <c r="AW251" s="1"/>
      <c r="AX251" s="1"/>
      <c r="AY251" s="1"/>
      <c r="AZ251" s="6"/>
      <c r="BA251" s="6"/>
      <c r="BB251" s="1"/>
      <c r="BD251" s="23"/>
      <c r="BE251" s="23"/>
      <c r="BF251" s="10"/>
      <c r="BG251" s="23"/>
      <c r="BH251" s="23"/>
      <c r="BI251" s="1"/>
      <c r="BJ251" t="s">
        <v>690</v>
      </c>
    </row>
    <row r="252" spans="1:61" ht="12.75">
      <c r="A252" s="38"/>
      <c r="B252" s="22"/>
      <c r="C252" s="25"/>
      <c r="E252" s="25"/>
      <c r="F252" s="31"/>
      <c r="G252" s="30"/>
      <c r="H252" s="31"/>
      <c r="J252" s="1"/>
      <c r="L252" s="1"/>
      <c r="M252" s="1"/>
      <c r="O252" s="4"/>
      <c r="P252" s="23"/>
      <c r="Q252" s="28"/>
      <c r="R252" s="28"/>
      <c r="S252" s="1"/>
      <c r="W252" s="1"/>
      <c r="X252" s="10"/>
      <c r="Y252" s="10"/>
      <c r="Z252" s="10"/>
      <c r="AA252" s="10"/>
      <c r="AB252" s="10"/>
      <c r="AC252" s="10"/>
      <c r="AE252" s="6"/>
      <c r="AF252" s="1"/>
      <c r="AG252" s="6"/>
      <c r="AI252" s="1"/>
      <c r="AJ252" s="1"/>
      <c r="AK252" s="1"/>
      <c r="AL252" s="18"/>
      <c r="AM252" s="18"/>
      <c r="AN252" s="17"/>
      <c r="AO252" s="1"/>
      <c r="AP252" s="1"/>
      <c r="AQ252" s="14"/>
      <c r="AR252" s="14"/>
      <c r="AS252" s="9"/>
      <c r="AT252" s="6"/>
      <c r="AW252" s="1"/>
      <c r="AX252" s="1"/>
      <c r="AY252" s="1"/>
      <c r="AZ252" s="6" t="e">
        <f>T252/IU252</f>
        <v>#VALUE!</v>
      </c>
      <c r="BA252" s="6" t="e">
        <f>T252/C252</f>
        <v>#VALUE!</v>
      </c>
      <c r="BB252" s="1"/>
      <c r="BD252" s="23"/>
      <c r="BE252" s="23"/>
      <c r="BF252" s="10"/>
      <c r="BG252" s="23"/>
      <c r="BH252" s="23"/>
      <c r="BI252" s="1"/>
    </row>
    <row r="253" spans="1:62" ht="12.75">
      <c r="A253" s="38" t="s">
        <v>98</v>
      </c>
      <c r="B253" t="s">
        <v>390</v>
      </c>
      <c r="C253" s="25">
        <v>219.1</v>
      </c>
      <c r="D253" t="s">
        <v>493</v>
      </c>
      <c r="E253" s="25" t="s">
        <v>155</v>
      </c>
      <c r="F253" s="31"/>
      <c r="G253" s="31"/>
      <c r="H253" s="31">
        <f>G253/1.5</f>
        <v>0</v>
      </c>
      <c r="I253" t="s">
        <v>700</v>
      </c>
      <c r="J253" s="1" t="s">
        <v>396</v>
      </c>
      <c r="K253" t="s">
        <v>708</v>
      </c>
      <c r="L253" s="1" t="s">
        <v>1341</v>
      </c>
      <c r="M253" s="1" t="s">
        <v>1070</v>
      </c>
      <c r="N253" t="s">
        <v>1257</v>
      </c>
      <c r="O253" s="4"/>
      <c r="P253" s="23">
        <v>190</v>
      </c>
      <c r="Q253" s="28">
        <v>96</v>
      </c>
      <c r="R253" s="28">
        <v>7</v>
      </c>
      <c r="S253" s="1">
        <v>8</v>
      </c>
      <c r="T253" s="6">
        <f>Q253+(R253/20)+(S253/240)</f>
        <v>96.38333333333333</v>
      </c>
      <c r="U253" s="6"/>
      <c r="V253" s="10">
        <f>(T253*20)/P253</f>
        <v>10.145614035087718</v>
      </c>
      <c r="W253" s="1"/>
      <c r="X253" s="10"/>
      <c r="Y253" s="10"/>
      <c r="Z253" s="10"/>
      <c r="AA253" s="10"/>
      <c r="AB253" s="10"/>
      <c r="AC253" s="10"/>
      <c r="AE253" s="6"/>
      <c r="AF253" s="1"/>
      <c r="AG253" s="6"/>
      <c r="AI253" s="1"/>
      <c r="AJ253" s="1"/>
      <c r="AK253" s="1"/>
      <c r="AL253" s="18"/>
      <c r="AM253" s="18"/>
      <c r="AN253" s="17"/>
      <c r="AO253" s="1"/>
      <c r="AP253" s="1"/>
      <c r="AQ253" s="14"/>
      <c r="AR253" s="14"/>
      <c r="AS253" s="9"/>
      <c r="AT253" s="6"/>
      <c r="AW253" s="1"/>
      <c r="AX253" s="1"/>
      <c r="AY253" s="1"/>
      <c r="AZ253" s="6" t="e">
        <f>T253/IU253</f>
        <v>#VALUE!</v>
      </c>
      <c r="BA253" s="6">
        <f>T253/C253</f>
        <v>0.43990567472995584</v>
      </c>
      <c r="BB253" s="1"/>
      <c r="BD253" s="23"/>
      <c r="BE253" s="23"/>
      <c r="BF253" s="10"/>
      <c r="BG253" s="23"/>
      <c r="BH253" s="23"/>
      <c r="BI253" s="1"/>
      <c r="BJ253" t="s">
        <v>708</v>
      </c>
    </row>
    <row r="254" spans="1:62" ht="12.75">
      <c r="A254" s="38" t="s">
        <v>98</v>
      </c>
      <c r="B254" t="s">
        <v>390</v>
      </c>
      <c r="C254" s="25">
        <v>219.2</v>
      </c>
      <c r="D254" t="s">
        <v>493</v>
      </c>
      <c r="E254" s="25" t="s">
        <v>155</v>
      </c>
      <c r="F254" s="31">
        <v>1</v>
      </c>
      <c r="G254" s="31">
        <v>15.25</v>
      </c>
      <c r="H254" s="31">
        <f>G254/1.5</f>
        <v>10.166666666666666</v>
      </c>
      <c r="I254" t="s">
        <v>1142</v>
      </c>
      <c r="J254" s="1" t="s">
        <v>396</v>
      </c>
      <c r="K254" t="s">
        <v>1159</v>
      </c>
      <c r="L254" s="1" t="s">
        <v>1341</v>
      </c>
      <c r="M254" s="1" t="s">
        <v>416</v>
      </c>
      <c r="N254" t="s">
        <v>9</v>
      </c>
      <c r="O254" s="4">
        <v>1</v>
      </c>
      <c r="P254" s="23"/>
      <c r="Q254" s="28">
        <v>15</v>
      </c>
      <c r="R254" s="28">
        <v>5</v>
      </c>
      <c r="S254" s="1">
        <v>0</v>
      </c>
      <c r="T254" s="6">
        <f>Q254+(R254/20)+(S254/240)</f>
        <v>15.25</v>
      </c>
      <c r="U254" s="6">
        <f>T254/O254</f>
        <v>15.25</v>
      </c>
      <c r="W254" s="1"/>
      <c r="X254" s="10"/>
      <c r="Y254" s="10"/>
      <c r="Z254" s="10"/>
      <c r="AA254" s="10"/>
      <c r="AB254" s="10"/>
      <c r="AC254" s="10"/>
      <c r="AE254" s="6"/>
      <c r="AF254" s="1"/>
      <c r="AG254" s="6"/>
      <c r="AH254" s="6">
        <f>U254+AG254</f>
        <v>15.25</v>
      </c>
      <c r="AI254" s="1"/>
      <c r="AJ254" s="1"/>
      <c r="AK254" s="1"/>
      <c r="AL254" s="18"/>
      <c r="AM254" s="18"/>
      <c r="AN254" s="17"/>
      <c r="AO254" s="1"/>
      <c r="AP254" s="1"/>
      <c r="AQ254" s="14"/>
      <c r="AR254" s="14"/>
      <c r="AS254" s="9"/>
      <c r="AT254" s="6"/>
      <c r="AW254" s="1"/>
      <c r="AX254" s="1"/>
      <c r="AY254" s="1"/>
      <c r="AZ254" s="6" t="e">
        <f>T254/IU254</f>
        <v>#VALUE!</v>
      </c>
      <c r="BA254" s="6">
        <f>T254/C254</f>
        <v>0.06957116788321169</v>
      </c>
      <c r="BB254" s="1"/>
      <c r="BD254" s="23"/>
      <c r="BE254" s="23"/>
      <c r="BF254" s="10"/>
      <c r="BG254" s="23"/>
      <c r="BH254" s="23"/>
      <c r="BI254" s="1"/>
      <c r="BJ254" t="s">
        <v>1159</v>
      </c>
    </row>
    <row r="255" spans="1:62" ht="12.75">
      <c r="A255" s="38" t="s">
        <v>98</v>
      </c>
      <c r="B255" t="s">
        <v>390</v>
      </c>
      <c r="C255" s="25">
        <v>219.3</v>
      </c>
      <c r="D255" t="s">
        <v>493</v>
      </c>
      <c r="E255" s="25" t="s">
        <v>155</v>
      </c>
      <c r="F255" s="31"/>
      <c r="G255" s="30"/>
      <c r="H255" s="31">
        <f>G255/1.5</f>
        <v>0</v>
      </c>
      <c r="I255" t="s">
        <v>661</v>
      </c>
      <c r="J255" s="1" t="s">
        <v>396</v>
      </c>
      <c r="K255" t="s">
        <v>621</v>
      </c>
      <c r="L255" s="1" t="s">
        <v>1341</v>
      </c>
      <c r="M255" s="1" t="s">
        <v>416</v>
      </c>
      <c r="N255" t="s">
        <v>9</v>
      </c>
      <c r="O255" s="4"/>
      <c r="P255" s="23">
        <v>42</v>
      </c>
      <c r="Q255" s="28">
        <v>14</v>
      </c>
      <c r="R255" s="28">
        <v>1</v>
      </c>
      <c r="S255" s="1">
        <v>6</v>
      </c>
      <c r="T255" s="6">
        <f>Q255+(R255/20)+(S255/240)</f>
        <v>14.075000000000001</v>
      </c>
      <c r="V255" s="10">
        <f>(T255*20)/P255</f>
        <v>6.7023809523809526</v>
      </c>
      <c r="W255" s="1"/>
      <c r="X255" s="10"/>
      <c r="Y255" s="10"/>
      <c r="Z255" s="10"/>
      <c r="AA255" s="10"/>
      <c r="AB255" s="10"/>
      <c r="AC255" s="10"/>
      <c r="AE255" s="6"/>
      <c r="AF255" s="1"/>
      <c r="AG255" s="6"/>
      <c r="AH255" s="6"/>
      <c r="AI255" s="1"/>
      <c r="AJ255" s="1"/>
      <c r="AK255" s="1"/>
      <c r="AL255" s="18"/>
      <c r="AM255" s="18"/>
      <c r="AN255" s="17"/>
      <c r="AO255" s="1"/>
      <c r="AP255" s="1"/>
      <c r="AQ255" s="14"/>
      <c r="AR255" s="14"/>
      <c r="AS255" s="9"/>
      <c r="AT255" s="6"/>
      <c r="AW255" s="1"/>
      <c r="AX255" s="1"/>
      <c r="AY255" s="1"/>
      <c r="AZ255" s="6" t="e">
        <f>T255/IU255</f>
        <v>#VALUE!</v>
      </c>
      <c r="BA255" s="6">
        <f>T255/C255</f>
        <v>0.06418148654810761</v>
      </c>
      <c r="BB255" s="1"/>
      <c r="BD255" s="23"/>
      <c r="BE255" s="23"/>
      <c r="BF255" s="10"/>
      <c r="BG255" s="23"/>
      <c r="BH255" s="23"/>
      <c r="BI255" s="1"/>
      <c r="BJ255" t="s">
        <v>621</v>
      </c>
    </row>
    <row r="256" spans="1:62" ht="12.75">
      <c r="A256" s="38" t="s">
        <v>98</v>
      </c>
      <c r="B256" t="s">
        <v>390</v>
      </c>
      <c r="C256" s="25">
        <v>219.4</v>
      </c>
      <c r="D256" t="s">
        <v>493</v>
      </c>
      <c r="E256" s="25" t="s">
        <v>155</v>
      </c>
      <c r="F256" s="31"/>
      <c r="G256" s="30"/>
      <c r="H256" s="31">
        <f>G256/1.5</f>
        <v>0</v>
      </c>
      <c r="I256" t="s">
        <v>661</v>
      </c>
      <c r="J256" s="1" t="s">
        <v>396</v>
      </c>
      <c r="K256" t="s">
        <v>621</v>
      </c>
      <c r="L256" s="1" t="s">
        <v>1341</v>
      </c>
      <c r="M256" s="1" t="s">
        <v>416</v>
      </c>
      <c r="N256" t="s">
        <v>9</v>
      </c>
      <c r="O256" s="4"/>
      <c r="P256" s="23">
        <v>24</v>
      </c>
      <c r="Q256" s="28">
        <v>13</v>
      </c>
      <c r="R256" s="28">
        <v>1</v>
      </c>
      <c r="S256" s="1">
        <v>0</v>
      </c>
      <c r="T256" s="6">
        <f>Q256+(R256/20)+(S256/240)</f>
        <v>13.05</v>
      </c>
      <c r="V256" s="10">
        <f>(T256*20)/P256</f>
        <v>10.875</v>
      </c>
      <c r="W256" s="1"/>
      <c r="X256" s="10"/>
      <c r="Y256" s="10"/>
      <c r="Z256" s="10"/>
      <c r="AA256" s="10"/>
      <c r="AB256" s="10"/>
      <c r="AC256" s="10"/>
      <c r="AE256" s="6"/>
      <c r="AF256" s="1"/>
      <c r="AG256" s="6"/>
      <c r="AH256" s="6"/>
      <c r="AI256" s="1"/>
      <c r="AJ256" s="1"/>
      <c r="AK256" s="1"/>
      <c r="AL256" s="18"/>
      <c r="AM256" s="18"/>
      <c r="AN256" s="17"/>
      <c r="AO256" s="1"/>
      <c r="AP256" s="1"/>
      <c r="AQ256" s="14"/>
      <c r="AR256" s="14"/>
      <c r="AS256" s="9"/>
      <c r="AT256" s="6"/>
      <c r="AW256" s="1"/>
      <c r="AX256" s="1"/>
      <c r="AY256" s="1"/>
      <c r="AZ256" s="6" t="e">
        <f>T256/IU256</f>
        <v>#VALUE!</v>
      </c>
      <c r="BA256" s="6">
        <f>T256/C256</f>
        <v>0.05948040109389244</v>
      </c>
      <c r="BB256" s="1"/>
      <c r="BD256" s="23"/>
      <c r="BE256" s="23"/>
      <c r="BF256" s="10"/>
      <c r="BG256" s="23"/>
      <c r="BH256" s="23"/>
      <c r="BI256" s="1"/>
      <c r="BJ256" t="s">
        <v>621</v>
      </c>
    </row>
    <row r="257" spans="1:62" ht="12.75">
      <c r="A257" s="38" t="s">
        <v>98</v>
      </c>
      <c r="B257" t="s">
        <v>390</v>
      </c>
      <c r="C257" s="25">
        <v>219.5</v>
      </c>
      <c r="D257" t="s">
        <v>493</v>
      </c>
      <c r="E257" s="25" t="s">
        <v>155</v>
      </c>
      <c r="F257" s="31">
        <v>8</v>
      </c>
      <c r="G257" s="31">
        <v>4.4421875</v>
      </c>
      <c r="H257" s="31">
        <f>G257/1.5</f>
        <v>2.9614583333333333</v>
      </c>
      <c r="I257" t="s">
        <v>923</v>
      </c>
      <c r="J257" s="1" t="s">
        <v>396</v>
      </c>
      <c r="K257" t="s">
        <v>1083</v>
      </c>
      <c r="L257" s="1" t="s">
        <v>955</v>
      </c>
      <c r="M257" s="1" t="s">
        <v>1064</v>
      </c>
      <c r="N257" t="s">
        <v>9</v>
      </c>
      <c r="O257" s="4">
        <v>8</v>
      </c>
      <c r="P257" s="23"/>
      <c r="Q257" s="28">
        <v>35</v>
      </c>
      <c r="R257" s="28">
        <v>10</v>
      </c>
      <c r="S257" s="1">
        <v>9</v>
      </c>
      <c r="T257" s="6">
        <f>Q257+(R257/20)+(S257/240)</f>
        <v>35.5375</v>
      </c>
      <c r="U257" s="6">
        <f>T257/O257</f>
        <v>4.4421875</v>
      </c>
      <c r="V257" s="10"/>
      <c r="W257" s="1"/>
      <c r="X257" s="10"/>
      <c r="Y257" s="10"/>
      <c r="Z257" s="10"/>
      <c r="AA257" s="10"/>
      <c r="AB257" s="10"/>
      <c r="AC257" s="10"/>
      <c r="AE257" s="6"/>
      <c r="AF257" s="1"/>
      <c r="AG257" s="6"/>
      <c r="AH257" s="6">
        <f>U257+AG257</f>
        <v>4.4421875</v>
      </c>
      <c r="AI257" s="1"/>
      <c r="AJ257" s="1"/>
      <c r="AK257" s="1"/>
      <c r="AL257" s="18"/>
      <c r="AM257" s="18"/>
      <c r="AN257" s="17"/>
      <c r="AO257" s="1"/>
      <c r="AP257" s="1"/>
      <c r="AQ257" s="14"/>
      <c r="AR257" s="14"/>
      <c r="AS257" s="9"/>
      <c r="AT257" s="6"/>
      <c r="AW257" s="1"/>
      <c r="AX257" s="1"/>
      <c r="AY257" s="1"/>
      <c r="AZ257" s="6" t="e">
        <f>T257/IU257</f>
        <v>#VALUE!</v>
      </c>
      <c r="BA257" s="6">
        <f>T257/C257</f>
        <v>0.16190205011389522</v>
      </c>
      <c r="BB257" s="1"/>
      <c r="BD257" s="23"/>
      <c r="BE257" s="23"/>
      <c r="BF257" s="10"/>
      <c r="BG257" s="23"/>
      <c r="BH257" s="23"/>
      <c r="BI257" s="1"/>
      <c r="BJ257" t="s">
        <v>1083</v>
      </c>
    </row>
    <row r="258" spans="1:61" ht="12.75">
      <c r="A258" s="38"/>
      <c r="B258" s="22"/>
      <c r="C258" s="25"/>
      <c r="E258" s="25"/>
      <c r="F258" s="31"/>
      <c r="G258" s="30"/>
      <c r="H258" s="31"/>
      <c r="J258" s="1"/>
      <c r="L258" s="1"/>
      <c r="M258" s="1"/>
      <c r="O258" s="4"/>
      <c r="P258" s="23"/>
      <c r="Q258" s="28"/>
      <c r="R258" s="28"/>
      <c r="S258" s="1"/>
      <c r="W258" s="1"/>
      <c r="X258" s="10"/>
      <c r="Y258" s="10"/>
      <c r="Z258" s="10"/>
      <c r="AA258" s="10"/>
      <c r="AB258" s="10"/>
      <c r="AC258" s="10"/>
      <c r="AE258" s="6"/>
      <c r="AF258" s="1"/>
      <c r="AG258" s="6"/>
      <c r="AI258" s="1"/>
      <c r="AJ258" s="1"/>
      <c r="AK258" s="1"/>
      <c r="AL258" s="18"/>
      <c r="AM258" s="18"/>
      <c r="AN258" s="17"/>
      <c r="AO258" s="1"/>
      <c r="AP258" s="1"/>
      <c r="AQ258" s="14"/>
      <c r="AR258" s="14"/>
      <c r="AS258" s="9"/>
      <c r="AT258" s="6"/>
      <c r="AW258" s="1"/>
      <c r="AX258" s="1"/>
      <c r="AY258" s="1"/>
      <c r="AZ258" s="6" t="e">
        <f>T258/IU258</f>
        <v>#VALUE!</v>
      </c>
      <c r="BA258" s="6" t="e">
        <f>T258/C258</f>
        <v>#VALUE!</v>
      </c>
      <c r="BB258" s="1"/>
      <c r="BD258" s="23"/>
      <c r="BE258" s="23"/>
      <c r="BF258" s="10"/>
      <c r="BG258" s="23"/>
      <c r="BH258" s="23"/>
      <c r="BI258" s="1"/>
    </row>
    <row r="259" spans="1:62" ht="12.75">
      <c r="A259" s="38" t="s">
        <v>99</v>
      </c>
      <c r="B259" t="s">
        <v>390</v>
      </c>
      <c r="C259" s="25">
        <v>220.1</v>
      </c>
      <c r="D259" t="s">
        <v>494</v>
      </c>
      <c r="E259" s="25" t="s">
        <v>155</v>
      </c>
      <c r="F259" s="31"/>
      <c r="G259" s="30"/>
      <c r="H259" s="31">
        <f>G259/1.5</f>
        <v>0</v>
      </c>
      <c r="I259" t="s">
        <v>755</v>
      </c>
      <c r="J259" s="1" t="s">
        <v>396</v>
      </c>
      <c r="K259" t="s">
        <v>712</v>
      </c>
      <c r="L259" s="1" t="s">
        <v>1341</v>
      </c>
      <c r="M259" s="1" t="s">
        <v>416</v>
      </c>
      <c r="N259" t="s">
        <v>1257</v>
      </c>
      <c r="O259" s="4"/>
      <c r="P259" s="23">
        <v>190</v>
      </c>
      <c r="Q259" s="28">
        <v>95</v>
      </c>
      <c r="R259" s="28">
        <v>0</v>
      </c>
      <c r="S259" s="1">
        <v>0</v>
      </c>
      <c r="T259" s="6">
        <f>Q259+(R259/20)+(S259/240)</f>
        <v>95</v>
      </c>
      <c r="V259" s="10">
        <f>(T259*20)/P259</f>
        <v>10</v>
      </c>
      <c r="W259" s="1"/>
      <c r="X259" s="10"/>
      <c r="Y259" s="10"/>
      <c r="Z259" s="10"/>
      <c r="AA259" s="10"/>
      <c r="AB259" s="10"/>
      <c r="AC259" s="10"/>
      <c r="AE259" s="6"/>
      <c r="AF259" s="1"/>
      <c r="AG259" s="6"/>
      <c r="AI259" s="1"/>
      <c r="AJ259" s="1"/>
      <c r="AK259" s="1"/>
      <c r="AL259" s="18"/>
      <c r="AM259" s="18"/>
      <c r="AN259" s="17"/>
      <c r="AO259" s="1"/>
      <c r="AP259" s="1"/>
      <c r="AQ259" s="14"/>
      <c r="AR259" s="14"/>
      <c r="AS259" s="9"/>
      <c r="AT259" s="6"/>
      <c r="AW259" s="1"/>
      <c r="AX259" s="1"/>
      <c r="AY259" s="1"/>
      <c r="AZ259" s="6" t="e">
        <f>T259/IU259</f>
        <v>#VALUE!</v>
      </c>
      <c r="BA259" s="6">
        <f>T259/C259</f>
        <v>0.4316219900045434</v>
      </c>
      <c r="BB259" s="1"/>
      <c r="BD259" s="23"/>
      <c r="BE259" s="23"/>
      <c r="BF259" s="10"/>
      <c r="BG259" s="23"/>
      <c r="BH259" s="23"/>
      <c r="BI259" s="1"/>
      <c r="BJ259" t="s">
        <v>712</v>
      </c>
    </row>
    <row r="260" spans="1:62" ht="12.75">
      <c r="A260" s="38" t="s">
        <v>99</v>
      </c>
      <c r="B260" t="s">
        <v>390</v>
      </c>
      <c r="C260" s="25">
        <v>220.2</v>
      </c>
      <c r="D260" t="s">
        <v>494</v>
      </c>
      <c r="E260" s="25" t="s">
        <v>155</v>
      </c>
      <c r="F260" s="31">
        <v>1</v>
      </c>
      <c r="G260" s="31">
        <v>15</v>
      </c>
      <c r="H260" s="31">
        <f>G260/1.5</f>
        <v>10</v>
      </c>
      <c r="I260" t="s">
        <v>1142</v>
      </c>
      <c r="J260" s="1" t="s">
        <v>396</v>
      </c>
      <c r="K260" t="s">
        <v>1159</v>
      </c>
      <c r="L260" s="1" t="s">
        <v>1341</v>
      </c>
      <c r="M260" s="1" t="s">
        <v>416</v>
      </c>
      <c r="N260" t="s">
        <v>9</v>
      </c>
      <c r="O260" s="4">
        <v>1</v>
      </c>
      <c r="P260" s="23"/>
      <c r="Q260" s="28">
        <v>15</v>
      </c>
      <c r="R260" s="28">
        <v>0</v>
      </c>
      <c r="S260" s="1">
        <v>0</v>
      </c>
      <c r="T260" s="6">
        <f>Q260+(R260/20)+(S260/240)</f>
        <v>15</v>
      </c>
      <c r="U260" s="6">
        <f>T260/O260</f>
        <v>15</v>
      </c>
      <c r="W260" s="1"/>
      <c r="X260" s="10"/>
      <c r="Y260" s="10"/>
      <c r="Z260" s="10"/>
      <c r="AA260" s="10"/>
      <c r="AB260" s="10"/>
      <c r="AC260" s="10"/>
      <c r="AE260" s="6"/>
      <c r="AF260" s="1"/>
      <c r="AG260" s="6"/>
      <c r="AH260" s="6">
        <f>U260+AG260</f>
        <v>15</v>
      </c>
      <c r="AI260" s="1"/>
      <c r="AJ260" s="1"/>
      <c r="AK260" s="1"/>
      <c r="AL260" s="18"/>
      <c r="AM260" s="18"/>
      <c r="AN260" s="17"/>
      <c r="AO260" s="1"/>
      <c r="AP260" s="1"/>
      <c r="AQ260" s="14"/>
      <c r="AR260" s="14"/>
      <c r="AS260" s="9"/>
      <c r="AT260" s="6"/>
      <c r="AW260" s="1"/>
      <c r="AX260" s="1"/>
      <c r="AY260" s="1"/>
      <c r="AZ260" s="6" t="e">
        <f>T260/IU260</f>
        <v>#VALUE!</v>
      </c>
      <c r="BA260" s="6">
        <f>T260/C260</f>
        <v>0.0681198910081744</v>
      </c>
      <c r="BB260" s="1"/>
      <c r="BD260" s="23"/>
      <c r="BE260" s="23"/>
      <c r="BF260" s="10"/>
      <c r="BG260" s="23"/>
      <c r="BH260" s="23"/>
      <c r="BI260" s="1"/>
      <c r="BJ260" t="s">
        <v>1159</v>
      </c>
    </row>
    <row r="261" spans="1:62" ht="12.75">
      <c r="A261" s="38" t="s">
        <v>99</v>
      </c>
      <c r="B261" t="s">
        <v>390</v>
      </c>
      <c r="C261" s="25">
        <v>220.3</v>
      </c>
      <c r="D261" t="s">
        <v>494</v>
      </c>
      <c r="E261" s="25" t="s">
        <v>155</v>
      </c>
      <c r="F261" s="31"/>
      <c r="G261" s="30"/>
      <c r="H261" s="31">
        <f>G261/1.5</f>
        <v>0</v>
      </c>
      <c r="I261" t="s">
        <v>661</v>
      </c>
      <c r="J261" s="1" t="s">
        <v>396</v>
      </c>
      <c r="K261" t="s">
        <v>621</v>
      </c>
      <c r="L261" s="1" t="s">
        <v>809</v>
      </c>
      <c r="M261" s="1" t="s">
        <v>416</v>
      </c>
      <c r="N261" t="s">
        <v>9</v>
      </c>
      <c r="O261" s="4"/>
      <c r="P261" s="23">
        <v>42</v>
      </c>
      <c r="Q261" s="28">
        <v>14</v>
      </c>
      <c r="R261" s="28">
        <v>14</v>
      </c>
      <c r="S261" s="1">
        <v>0</v>
      </c>
      <c r="T261" s="6">
        <f>Q261+(R261/20)+(S261/240)</f>
        <v>14.7</v>
      </c>
      <c r="V261" s="10">
        <f>(T261*20)/P261</f>
        <v>7</v>
      </c>
      <c r="W261" s="1"/>
      <c r="X261" s="10"/>
      <c r="Y261" s="10"/>
      <c r="Z261" s="10"/>
      <c r="AA261" s="10"/>
      <c r="AB261" s="10"/>
      <c r="AC261" s="10"/>
      <c r="AE261" s="6"/>
      <c r="AF261" s="1"/>
      <c r="AG261" s="6"/>
      <c r="AI261" s="1"/>
      <c r="AJ261" s="1"/>
      <c r="AK261" s="1"/>
      <c r="AL261" s="18"/>
      <c r="AM261" s="18"/>
      <c r="AN261" s="17"/>
      <c r="AO261" s="1"/>
      <c r="AP261" s="1"/>
      <c r="AQ261" s="14"/>
      <c r="AR261" s="14"/>
      <c r="AS261" s="9"/>
      <c r="AT261" s="6"/>
      <c r="AW261" s="1"/>
      <c r="AX261" s="1"/>
      <c r="AY261" s="1"/>
      <c r="AZ261" s="6" t="e">
        <f>T261/IU261</f>
        <v>#VALUE!</v>
      </c>
      <c r="BA261" s="6">
        <f>T261/C261</f>
        <v>0.06672719019518837</v>
      </c>
      <c r="BB261" s="1"/>
      <c r="BD261" s="23"/>
      <c r="BE261" s="23"/>
      <c r="BF261" s="10"/>
      <c r="BG261" s="23"/>
      <c r="BH261" s="23"/>
      <c r="BI261" s="1"/>
      <c r="BJ261" t="s">
        <v>621</v>
      </c>
    </row>
    <row r="262" spans="1:62" ht="12.75">
      <c r="A262" s="38" t="s">
        <v>99</v>
      </c>
      <c r="B262" t="s">
        <v>390</v>
      </c>
      <c r="C262" s="25">
        <v>220.4</v>
      </c>
      <c r="D262" t="s">
        <v>494</v>
      </c>
      <c r="E262" s="25" t="s">
        <v>155</v>
      </c>
      <c r="F262" s="31"/>
      <c r="G262" s="30"/>
      <c r="H262" s="31">
        <f>G262/1.5</f>
        <v>0</v>
      </c>
      <c r="I262" t="s">
        <v>734</v>
      </c>
      <c r="J262" s="1" t="s">
        <v>396</v>
      </c>
      <c r="K262" t="s">
        <v>621</v>
      </c>
      <c r="L262" s="1" t="s">
        <v>809</v>
      </c>
      <c r="M262" s="1" t="s">
        <v>416</v>
      </c>
      <c r="N262" t="s">
        <v>9</v>
      </c>
      <c r="O262" s="4"/>
      <c r="P262" s="23">
        <v>24</v>
      </c>
      <c r="Q262" s="28">
        <v>8</v>
      </c>
      <c r="R262" s="28">
        <v>8</v>
      </c>
      <c r="S262" s="1">
        <v>0</v>
      </c>
      <c r="T262" s="6">
        <f>Q262+(R262/20)+(S262/240)</f>
        <v>8.4</v>
      </c>
      <c r="V262" s="10">
        <f>(T262*20)/P262</f>
        <v>7</v>
      </c>
      <c r="W262" s="1"/>
      <c r="X262" s="10"/>
      <c r="Y262" s="10"/>
      <c r="Z262" s="10"/>
      <c r="AA262" s="10"/>
      <c r="AB262" s="10"/>
      <c r="AC262" s="10"/>
      <c r="AE262" s="6"/>
      <c r="AF262" s="1"/>
      <c r="AG262" s="6"/>
      <c r="AI262" s="1"/>
      <c r="AJ262" s="1"/>
      <c r="AK262" s="1"/>
      <c r="AL262" s="18"/>
      <c r="AM262" s="18"/>
      <c r="AN262" s="17"/>
      <c r="AO262" s="1"/>
      <c r="AP262" s="1"/>
      <c r="AQ262" s="14"/>
      <c r="AR262" s="14"/>
      <c r="AS262" s="9"/>
      <c r="AT262" s="6"/>
      <c r="AW262" s="1"/>
      <c r="AX262" s="1"/>
      <c r="AY262" s="1"/>
      <c r="AZ262" s="6" t="e">
        <f>T262/IU262</f>
        <v>#VALUE!</v>
      </c>
      <c r="BA262" s="6">
        <f>T262/C262</f>
        <v>0.038112522686025406</v>
      </c>
      <c r="BB262" s="1"/>
      <c r="BD262" s="23"/>
      <c r="BE262" s="23"/>
      <c r="BF262" s="10"/>
      <c r="BG262" s="23"/>
      <c r="BH262" s="23"/>
      <c r="BI262" s="1"/>
      <c r="BJ262" t="s">
        <v>621</v>
      </c>
    </row>
    <row r="263" spans="1:62" ht="12.75">
      <c r="A263" s="38" t="s">
        <v>99</v>
      </c>
      <c r="B263" t="s">
        <v>390</v>
      </c>
      <c r="C263" s="25">
        <v>220.5</v>
      </c>
      <c r="D263" t="s">
        <v>494</v>
      </c>
      <c r="E263" s="25" t="s">
        <v>155</v>
      </c>
      <c r="F263" s="31">
        <v>8</v>
      </c>
      <c r="G263" s="31">
        <v>4.842708333333333</v>
      </c>
      <c r="H263" s="31">
        <f>G263/1.5</f>
        <v>3.2284722222222224</v>
      </c>
      <c r="I263" t="s">
        <v>946</v>
      </c>
      <c r="J263" s="1" t="s">
        <v>396</v>
      </c>
      <c r="K263" t="s">
        <v>866</v>
      </c>
      <c r="L263" s="1" t="s">
        <v>955</v>
      </c>
      <c r="M263" s="1" t="s">
        <v>811</v>
      </c>
      <c r="N263" t="s">
        <v>9</v>
      </c>
      <c r="O263" s="4">
        <v>8</v>
      </c>
      <c r="P263" s="23"/>
      <c r="Q263" s="28">
        <v>38</v>
      </c>
      <c r="R263" s="28">
        <v>14</v>
      </c>
      <c r="S263" s="1">
        <v>10</v>
      </c>
      <c r="T263" s="6">
        <f>Q263+(R263/20)+(S263/240)</f>
        <v>38.74166666666667</v>
      </c>
      <c r="U263" s="6">
        <f>T263/O263</f>
        <v>4.842708333333333</v>
      </c>
      <c r="W263" s="1"/>
      <c r="X263" s="10"/>
      <c r="Y263" s="10"/>
      <c r="Z263" s="10"/>
      <c r="AA263" s="10"/>
      <c r="AB263" s="10"/>
      <c r="AC263" s="10"/>
      <c r="AE263" s="6"/>
      <c r="AF263" s="1"/>
      <c r="AG263" s="6"/>
      <c r="AH263" s="6">
        <f>U263+AG263</f>
        <v>4.842708333333333</v>
      </c>
      <c r="AI263" s="1"/>
      <c r="AJ263" s="1"/>
      <c r="AK263" s="1"/>
      <c r="AL263" s="18"/>
      <c r="AM263" s="18"/>
      <c r="AN263" s="17"/>
      <c r="AO263" s="1"/>
      <c r="AP263" s="1"/>
      <c r="AQ263" s="14"/>
      <c r="AR263" s="14"/>
      <c r="AS263" s="9"/>
      <c r="AT263" s="6"/>
      <c r="AW263" s="1"/>
      <c r="AX263" s="1"/>
      <c r="AY263" s="1"/>
      <c r="AZ263" s="6" t="e">
        <f>T263/IU263</f>
        <v>#VALUE!</v>
      </c>
      <c r="BA263" s="6">
        <f>T263/C263</f>
        <v>0.1756991685563114</v>
      </c>
      <c r="BB263" s="1"/>
      <c r="BD263" s="23"/>
      <c r="BE263" s="23"/>
      <c r="BF263" s="10"/>
      <c r="BG263" s="23"/>
      <c r="BH263" s="23"/>
      <c r="BI263" s="1"/>
      <c r="BJ263" t="s">
        <v>866</v>
      </c>
    </row>
    <row r="264" spans="1:61" ht="12.75">
      <c r="A264" s="38"/>
      <c r="C264" s="25"/>
      <c r="E264" s="25"/>
      <c r="F264" s="31"/>
      <c r="G264" s="31"/>
      <c r="H264" s="31"/>
      <c r="J264" s="1"/>
      <c r="L264" s="1"/>
      <c r="M264" s="1"/>
      <c r="O264" s="4"/>
      <c r="P264" s="23"/>
      <c r="Q264" s="28"/>
      <c r="R264" s="28"/>
      <c r="S264" s="1"/>
      <c r="T264" s="6"/>
      <c r="U264" s="6"/>
      <c r="V264" s="10"/>
      <c r="W264" s="1"/>
      <c r="X264" s="10"/>
      <c r="Y264" s="10"/>
      <c r="Z264" s="10"/>
      <c r="AA264" s="10"/>
      <c r="AB264" s="10"/>
      <c r="AC264" s="10"/>
      <c r="AE264" s="6"/>
      <c r="AF264" s="1"/>
      <c r="AG264" s="6"/>
      <c r="AI264" s="1"/>
      <c r="AJ264" s="1"/>
      <c r="AK264" s="1"/>
      <c r="AL264" s="18"/>
      <c r="AM264" s="18"/>
      <c r="AN264" s="17"/>
      <c r="AO264" s="1"/>
      <c r="AP264" s="1"/>
      <c r="AQ264" s="14"/>
      <c r="AR264" s="14"/>
      <c r="AS264" s="9"/>
      <c r="AT264" s="6"/>
      <c r="AW264" s="1"/>
      <c r="AX264" s="1"/>
      <c r="AY264" s="1"/>
      <c r="AZ264" s="6" t="e">
        <f>T264/IU264</f>
        <v>#VALUE!</v>
      </c>
      <c r="BA264" s="6" t="e">
        <f>T264/C264</f>
        <v>#VALUE!</v>
      </c>
      <c r="BB264" s="1"/>
      <c r="BD264" s="23"/>
      <c r="BE264" s="23"/>
      <c r="BF264" s="10"/>
      <c r="BG264" s="23"/>
      <c r="BH264" s="23"/>
      <c r="BI264" s="1"/>
    </row>
    <row r="265" spans="1:62" ht="12.75">
      <c r="A265" s="38" t="s">
        <v>100</v>
      </c>
      <c r="B265" t="s">
        <v>9</v>
      </c>
      <c r="C265" s="25">
        <v>221.1</v>
      </c>
      <c r="D265" t="s">
        <v>1196</v>
      </c>
      <c r="E265" s="25" t="s">
        <v>155</v>
      </c>
      <c r="F265" s="31"/>
      <c r="G265" s="30"/>
      <c r="H265" s="31">
        <f>G265/1.5</f>
        <v>0</v>
      </c>
      <c r="I265" t="s">
        <v>754</v>
      </c>
      <c r="J265" s="1" t="s">
        <v>396</v>
      </c>
      <c r="K265" t="s">
        <v>710</v>
      </c>
      <c r="L265" s="1" t="s">
        <v>1341</v>
      </c>
      <c r="M265" s="1" t="s">
        <v>416</v>
      </c>
      <c r="N265" t="s">
        <v>1246</v>
      </c>
      <c r="O265" s="4"/>
      <c r="P265" s="23">
        <v>180</v>
      </c>
      <c r="Q265" s="28">
        <v>90</v>
      </c>
      <c r="R265" s="28">
        <v>0</v>
      </c>
      <c r="S265" s="1">
        <v>0</v>
      </c>
      <c r="T265" s="6">
        <f>Q265+(R265/20)+(S265/240)</f>
        <v>90</v>
      </c>
      <c r="V265" s="10">
        <f>(T265*20)/P265</f>
        <v>10</v>
      </c>
      <c r="W265" s="1"/>
      <c r="X265" s="10"/>
      <c r="Y265" s="10"/>
      <c r="Z265" s="10"/>
      <c r="AA265" s="10"/>
      <c r="AB265" s="10"/>
      <c r="AC265" s="10"/>
      <c r="AE265" s="6"/>
      <c r="AF265" s="1"/>
      <c r="AG265" s="6"/>
      <c r="AI265" s="1"/>
      <c r="AJ265" s="1"/>
      <c r="AK265" s="1"/>
      <c r="AL265" s="18"/>
      <c r="AM265" s="18"/>
      <c r="AN265" s="17"/>
      <c r="AO265" s="1"/>
      <c r="AP265" s="1"/>
      <c r="AQ265" s="14"/>
      <c r="AR265" s="14"/>
      <c r="AS265" s="9"/>
      <c r="AT265" s="6"/>
      <c r="AW265" s="1"/>
      <c r="AX265" s="1"/>
      <c r="AY265" s="1"/>
      <c r="AZ265" s="6" t="e">
        <f>T265/IU265</f>
        <v>#VALUE!</v>
      </c>
      <c r="BA265" s="6">
        <f>T265/C265</f>
        <v>0.407055630936228</v>
      </c>
      <c r="BB265" s="1"/>
      <c r="BD265" s="23"/>
      <c r="BE265" s="23"/>
      <c r="BF265" s="10"/>
      <c r="BG265" s="23"/>
      <c r="BH265" s="23"/>
      <c r="BI265" s="1"/>
      <c r="BJ265" t="s">
        <v>710</v>
      </c>
    </row>
    <row r="266" spans="1:62" ht="12.75">
      <c r="A266" s="38" t="s">
        <v>100</v>
      </c>
      <c r="B266" t="s">
        <v>9</v>
      </c>
      <c r="C266" s="25">
        <v>221.2</v>
      </c>
      <c r="D266" t="s">
        <v>1196</v>
      </c>
      <c r="E266" s="25" t="s">
        <v>155</v>
      </c>
      <c r="F266" s="31">
        <f>4/3</f>
        <v>1.3333333333333333</v>
      </c>
      <c r="G266" s="31">
        <v>15</v>
      </c>
      <c r="H266" s="31">
        <f>G266/1.5</f>
        <v>10</v>
      </c>
      <c r="I266" t="s">
        <v>1395</v>
      </c>
      <c r="J266" s="1" t="s">
        <v>396</v>
      </c>
      <c r="K266" t="s">
        <v>1159</v>
      </c>
      <c r="L266" s="1" t="s">
        <v>1341</v>
      </c>
      <c r="M266" s="1" t="s">
        <v>416</v>
      </c>
      <c r="N266" t="s">
        <v>1101</v>
      </c>
      <c r="O266" s="4">
        <f>4/3</f>
        <v>1.3333333333333333</v>
      </c>
      <c r="P266" s="23"/>
      <c r="Q266" s="28">
        <v>20</v>
      </c>
      <c r="R266" s="28">
        <v>0</v>
      </c>
      <c r="S266" s="1">
        <v>0</v>
      </c>
      <c r="T266" s="6">
        <f>Q266+(R266/20)+(S266/240)</f>
        <v>20</v>
      </c>
      <c r="U266" s="6">
        <f>T266/O266</f>
        <v>15</v>
      </c>
      <c r="V266" s="10"/>
      <c r="W266" s="1"/>
      <c r="X266" s="10"/>
      <c r="Y266" s="10"/>
      <c r="Z266" s="10"/>
      <c r="AA266" s="10"/>
      <c r="AB266" s="10"/>
      <c r="AC266" s="10"/>
      <c r="AE266" s="6"/>
      <c r="AF266" s="1"/>
      <c r="AG266" s="6"/>
      <c r="AH266" s="6">
        <f>U266+AG266</f>
        <v>15</v>
      </c>
      <c r="AI266" s="1"/>
      <c r="AJ266" s="1"/>
      <c r="AK266" s="1"/>
      <c r="AL266" s="18"/>
      <c r="AM266" s="18"/>
      <c r="AN266" s="17"/>
      <c r="AO266" s="1"/>
      <c r="AP266" s="1"/>
      <c r="AQ266" s="14"/>
      <c r="AR266" s="14"/>
      <c r="AS266" s="9"/>
      <c r="AT266" s="6"/>
      <c r="AW266" s="1"/>
      <c r="AX266" s="1"/>
      <c r="AY266" s="1"/>
      <c r="AZ266" s="6" t="e">
        <f>T266/IU266</f>
        <v>#VALUE!</v>
      </c>
      <c r="BA266" s="6">
        <f>T266/C266</f>
        <v>0.09041591320072333</v>
      </c>
      <c r="BB266" s="1"/>
      <c r="BD266" s="23"/>
      <c r="BE266" s="23"/>
      <c r="BF266" s="10"/>
      <c r="BG266" s="23"/>
      <c r="BH266" s="23"/>
      <c r="BI266" s="1"/>
      <c r="BJ266" t="s">
        <v>1159</v>
      </c>
    </row>
    <row r="267" spans="1:62" ht="12.75">
      <c r="A267" s="38" t="s">
        <v>100</v>
      </c>
      <c r="B267" t="s">
        <v>9</v>
      </c>
      <c r="C267" s="25">
        <v>221.3</v>
      </c>
      <c r="D267" t="s">
        <v>1196</v>
      </c>
      <c r="E267" s="25" t="s">
        <v>155</v>
      </c>
      <c r="F267" s="31">
        <v>1</v>
      </c>
      <c r="G267" s="31">
        <v>15</v>
      </c>
      <c r="H267" s="31">
        <f>G267/1.5</f>
        <v>10</v>
      </c>
      <c r="I267" t="s">
        <v>1398</v>
      </c>
      <c r="J267" s="1" t="s">
        <v>396</v>
      </c>
      <c r="K267" t="s">
        <v>1159</v>
      </c>
      <c r="L267" s="1" t="s">
        <v>1341</v>
      </c>
      <c r="M267" s="1" t="s">
        <v>416</v>
      </c>
      <c r="N267" t="s">
        <v>550</v>
      </c>
      <c r="O267" s="4">
        <v>1</v>
      </c>
      <c r="P267" s="23"/>
      <c r="Q267" s="28">
        <v>15</v>
      </c>
      <c r="R267" s="28">
        <v>0</v>
      </c>
      <c r="S267" s="1">
        <v>0</v>
      </c>
      <c r="T267" s="6">
        <f>Q267+(R267/20)+(S267/240)</f>
        <v>15</v>
      </c>
      <c r="U267" s="6">
        <f>T267/O267</f>
        <v>15</v>
      </c>
      <c r="V267" s="10"/>
      <c r="W267" s="1"/>
      <c r="X267" s="10"/>
      <c r="Y267" s="10"/>
      <c r="Z267" s="10"/>
      <c r="AA267" s="10"/>
      <c r="AB267" s="10"/>
      <c r="AC267" s="10"/>
      <c r="AE267" s="6"/>
      <c r="AF267" s="1"/>
      <c r="AG267" s="6"/>
      <c r="AH267" s="6">
        <f>U267+AG267</f>
        <v>15</v>
      </c>
      <c r="AI267" s="1"/>
      <c r="AJ267" s="1"/>
      <c r="AK267" s="1"/>
      <c r="AL267" s="18"/>
      <c r="AM267" s="18"/>
      <c r="AN267" s="17"/>
      <c r="AO267" s="1"/>
      <c r="AP267" s="1"/>
      <c r="AQ267" s="14"/>
      <c r="AR267" s="14"/>
      <c r="AS267" s="9"/>
      <c r="AT267" s="6"/>
      <c r="AW267" s="1"/>
      <c r="AX267" s="1"/>
      <c r="AY267" s="1"/>
      <c r="AZ267" s="6" t="e">
        <f>T267/IU267</f>
        <v>#VALUE!</v>
      </c>
      <c r="BA267" s="6">
        <f>T267/C267</f>
        <v>0.06778129236330772</v>
      </c>
      <c r="BB267" s="1"/>
      <c r="BD267" s="23"/>
      <c r="BE267" s="23"/>
      <c r="BF267" s="10"/>
      <c r="BG267" s="23"/>
      <c r="BH267" s="23"/>
      <c r="BI267" s="1"/>
      <c r="BJ267" t="s">
        <v>1159</v>
      </c>
    </row>
    <row r="268" spans="1:63" ht="12.75">
      <c r="A268" s="38" t="s">
        <v>100</v>
      </c>
      <c r="B268" t="s">
        <v>9</v>
      </c>
      <c r="C268" s="25">
        <v>221.4</v>
      </c>
      <c r="D268" t="s">
        <v>1196</v>
      </c>
      <c r="E268" s="25" t="s">
        <v>155</v>
      </c>
      <c r="F268" s="31"/>
      <c r="G268" s="30"/>
      <c r="H268" s="31">
        <f>G268/1.5</f>
        <v>0</v>
      </c>
      <c r="I268" t="s">
        <v>602</v>
      </c>
      <c r="J268" s="1" t="s">
        <v>396</v>
      </c>
      <c r="K268" t="s">
        <v>621</v>
      </c>
      <c r="L268" s="1" t="s">
        <v>809</v>
      </c>
      <c r="M268" s="1" t="s">
        <v>416</v>
      </c>
      <c r="N268" t="s">
        <v>9</v>
      </c>
      <c r="O268" s="4"/>
      <c r="P268" s="23">
        <v>42</v>
      </c>
      <c r="Q268" s="28">
        <v>14</v>
      </c>
      <c r="R268" s="28">
        <v>14</v>
      </c>
      <c r="S268" s="1">
        <v>0</v>
      </c>
      <c r="T268" s="6">
        <f>Q268+(R268/20)+(S268/240)</f>
        <v>14.7</v>
      </c>
      <c r="V268" s="10">
        <f>(T268*20)/P268</f>
        <v>7</v>
      </c>
      <c r="W268" s="1"/>
      <c r="X268" s="10"/>
      <c r="Y268" s="10"/>
      <c r="Z268" s="10"/>
      <c r="AA268" s="10"/>
      <c r="AB268" s="10"/>
      <c r="AC268" s="10"/>
      <c r="AE268" s="6"/>
      <c r="AF268" s="1"/>
      <c r="AG268" s="6"/>
      <c r="AI268" s="1"/>
      <c r="AJ268" s="1"/>
      <c r="AK268" s="1"/>
      <c r="AL268" s="18"/>
      <c r="AM268" s="18"/>
      <c r="AN268" s="17"/>
      <c r="AO268" s="1"/>
      <c r="AP268" s="1"/>
      <c r="AQ268" s="14"/>
      <c r="AR268" s="14"/>
      <c r="AS268" s="9"/>
      <c r="AT268" s="6"/>
      <c r="AW268" s="1"/>
      <c r="AX268" s="1"/>
      <c r="AY268" s="1"/>
      <c r="AZ268" s="6" t="e">
        <f>T268/IU268</f>
        <v>#VALUE!</v>
      </c>
      <c r="BA268" s="6">
        <f>T268/C268</f>
        <v>0.06639566395663957</v>
      </c>
      <c r="BB268" s="1"/>
      <c r="BD268" s="23"/>
      <c r="BE268" s="23"/>
      <c r="BF268" s="10"/>
      <c r="BG268" s="23"/>
      <c r="BH268" s="23"/>
      <c r="BI268" s="1"/>
      <c r="BJ268" t="s">
        <v>621</v>
      </c>
      <c r="BK268" t="s">
        <v>980</v>
      </c>
    </row>
    <row r="269" spans="1:62" ht="12.75">
      <c r="A269" s="38" t="s">
        <v>100</v>
      </c>
      <c r="B269" t="s">
        <v>9</v>
      </c>
      <c r="C269" s="25">
        <v>221.5</v>
      </c>
      <c r="D269" t="s">
        <v>1196</v>
      </c>
      <c r="E269" s="25" t="s">
        <v>155</v>
      </c>
      <c r="F269" s="31"/>
      <c r="G269" s="30"/>
      <c r="H269" s="31">
        <f>G269/1.5</f>
        <v>0</v>
      </c>
      <c r="I269" t="s">
        <v>740</v>
      </c>
      <c r="J269" s="1" t="s">
        <v>396</v>
      </c>
      <c r="K269" t="s">
        <v>621</v>
      </c>
      <c r="L269" s="1" t="s">
        <v>809</v>
      </c>
      <c r="M269" s="1" t="s">
        <v>416</v>
      </c>
      <c r="N269" t="s">
        <v>9</v>
      </c>
      <c r="O269" s="4"/>
      <c r="P269" s="23">
        <v>24</v>
      </c>
      <c r="Q269" s="28">
        <v>8</v>
      </c>
      <c r="R269" s="28">
        <v>8</v>
      </c>
      <c r="S269" s="1">
        <v>0</v>
      </c>
      <c r="T269" s="6">
        <f>Q269+(R269/20)+(S269/240)</f>
        <v>8.4</v>
      </c>
      <c r="V269" s="10">
        <f>(T269*20)/P269</f>
        <v>7</v>
      </c>
      <c r="W269" s="1"/>
      <c r="X269" s="10"/>
      <c r="Y269" s="10"/>
      <c r="Z269" s="10"/>
      <c r="AA269" s="10"/>
      <c r="AB269" s="10"/>
      <c r="AC269" s="10"/>
      <c r="AE269" s="6"/>
      <c r="AF269" s="1"/>
      <c r="AG269" s="6"/>
      <c r="AI269" s="1"/>
      <c r="AJ269" s="1"/>
      <c r="AK269" s="1"/>
      <c r="AL269" s="18"/>
      <c r="AM269" s="18"/>
      <c r="AN269" s="17"/>
      <c r="AO269" s="1"/>
      <c r="AP269" s="1"/>
      <c r="AQ269" s="14"/>
      <c r="AR269" s="14"/>
      <c r="AS269" s="9"/>
      <c r="AT269" s="6"/>
      <c r="AW269" s="1"/>
      <c r="AX269" s="1"/>
      <c r="AY269" s="1"/>
      <c r="AZ269" s="6" t="e">
        <f>T269/IU269</f>
        <v>#VALUE!</v>
      </c>
      <c r="BA269" s="6">
        <f>T269/C269</f>
        <v>0.037923250564334085</v>
      </c>
      <c r="BB269" s="1"/>
      <c r="BD269" s="23"/>
      <c r="BE269" s="23"/>
      <c r="BF269" s="10"/>
      <c r="BG269" s="23"/>
      <c r="BH269" s="23"/>
      <c r="BI269" s="1"/>
      <c r="BJ269" t="s">
        <v>621</v>
      </c>
    </row>
    <row r="270" spans="1:61" ht="12.75">
      <c r="A270" s="38"/>
      <c r="C270" s="25"/>
      <c r="E270" s="25"/>
      <c r="F270" s="31"/>
      <c r="G270" s="30"/>
      <c r="H270" s="31"/>
      <c r="J270" s="1"/>
      <c r="L270" s="1"/>
      <c r="M270" s="1"/>
      <c r="O270" s="4"/>
      <c r="P270" s="23"/>
      <c r="Q270" s="28"/>
      <c r="R270" s="28"/>
      <c r="S270" s="1"/>
      <c r="W270" s="1"/>
      <c r="X270" s="10"/>
      <c r="Y270" s="10"/>
      <c r="Z270" s="10"/>
      <c r="AA270" s="10"/>
      <c r="AB270" s="10"/>
      <c r="AC270" s="10"/>
      <c r="AE270" s="6"/>
      <c r="AF270" s="1"/>
      <c r="AG270" s="6"/>
      <c r="AI270" s="1"/>
      <c r="AJ270" s="1"/>
      <c r="AK270" s="1"/>
      <c r="AL270" s="18"/>
      <c r="AM270" s="18"/>
      <c r="AN270" s="17"/>
      <c r="AO270" s="1"/>
      <c r="AP270" s="1"/>
      <c r="AQ270" s="14"/>
      <c r="AR270" s="14"/>
      <c r="AS270" s="9"/>
      <c r="AT270" s="6"/>
      <c r="AW270" s="1"/>
      <c r="AX270" s="1"/>
      <c r="AY270" s="1"/>
      <c r="AZ270" s="6" t="e">
        <f>T270/IU270</f>
        <v>#VALUE!</v>
      </c>
      <c r="BA270" s="6" t="e">
        <f>T270/C270</f>
        <v>#VALUE!</v>
      </c>
      <c r="BB270" s="1"/>
      <c r="BD270" s="23"/>
      <c r="BE270" s="23"/>
      <c r="BF270" s="10"/>
      <c r="BG270" s="23"/>
      <c r="BH270" s="23"/>
      <c r="BI270" s="1"/>
    </row>
    <row r="271" spans="1:62" ht="12.75">
      <c r="A271" s="38" t="s">
        <v>100</v>
      </c>
      <c r="B271" t="s">
        <v>9</v>
      </c>
      <c r="C271" s="25" t="s">
        <v>220</v>
      </c>
      <c r="D271" t="s">
        <v>1196</v>
      </c>
      <c r="E271" s="25" t="s">
        <v>155</v>
      </c>
      <c r="F271" s="31">
        <v>2.25</v>
      </c>
      <c r="G271" s="31"/>
      <c r="H271" s="31">
        <f>G271/1.5</f>
        <v>0</v>
      </c>
      <c r="I271" t="s">
        <v>906</v>
      </c>
      <c r="J271" s="1" t="s">
        <v>396</v>
      </c>
      <c r="K271" t="s">
        <v>430</v>
      </c>
      <c r="L271" s="1" t="s">
        <v>809</v>
      </c>
      <c r="M271" s="1" t="s">
        <v>416</v>
      </c>
      <c r="N271" t="s">
        <v>9</v>
      </c>
      <c r="O271" s="4">
        <v>2.25</v>
      </c>
      <c r="P271" s="23">
        <v>24</v>
      </c>
      <c r="Q271" s="28">
        <v>34</v>
      </c>
      <c r="R271" s="28">
        <v>19</v>
      </c>
      <c r="S271" s="1">
        <v>0</v>
      </c>
      <c r="T271" s="6">
        <f>Q271+(R271/20)+(S271/240)</f>
        <v>34.95</v>
      </c>
      <c r="U271" s="6"/>
      <c r="V271" s="10"/>
      <c r="W271" s="1"/>
      <c r="X271" s="10"/>
      <c r="Y271" s="10"/>
      <c r="Z271" s="10"/>
      <c r="AA271" s="10"/>
      <c r="AB271" s="10"/>
      <c r="AC271" s="10"/>
      <c r="AE271" s="6"/>
      <c r="AF271" s="1"/>
      <c r="AG271" s="6"/>
      <c r="AI271" s="1"/>
      <c r="AJ271" s="1"/>
      <c r="AK271" s="1"/>
      <c r="AL271" s="18"/>
      <c r="AM271" s="18"/>
      <c r="AN271" s="17"/>
      <c r="AO271" s="1"/>
      <c r="AP271" s="1"/>
      <c r="AQ271" s="14"/>
      <c r="AR271" s="14"/>
      <c r="AS271" s="9"/>
      <c r="AT271" s="6"/>
      <c r="AW271" s="1"/>
      <c r="AX271" s="1"/>
      <c r="AY271" s="1"/>
      <c r="AZ271" s="6" t="e">
        <f>T271/IU271</f>
        <v>#VALUE!</v>
      </c>
      <c r="BA271" s="6" t="e">
        <f>T271/C271</f>
        <v>#VALUE!</v>
      </c>
      <c r="BB271" s="1"/>
      <c r="BD271" s="23"/>
      <c r="BE271" s="23"/>
      <c r="BF271" s="10"/>
      <c r="BG271" s="23"/>
      <c r="BH271" s="23"/>
      <c r="BI271" s="1"/>
      <c r="BJ271" t="s">
        <v>430</v>
      </c>
    </row>
    <row r="272" spans="1:62" ht="12.75">
      <c r="A272" s="38" t="s">
        <v>100</v>
      </c>
      <c r="B272" t="s">
        <v>9</v>
      </c>
      <c r="C272" s="25" t="s">
        <v>221</v>
      </c>
      <c r="D272" t="s">
        <v>1196</v>
      </c>
      <c r="E272" s="25" t="s">
        <v>155</v>
      </c>
      <c r="F272" s="31">
        <v>8</v>
      </c>
      <c r="G272" s="31">
        <v>5.05859375</v>
      </c>
      <c r="H272" s="31">
        <f>G272/1.5</f>
        <v>3.3723958333333335</v>
      </c>
      <c r="I272" t="s">
        <v>915</v>
      </c>
      <c r="J272" s="1" t="s">
        <v>396</v>
      </c>
      <c r="K272" t="s">
        <v>1320</v>
      </c>
      <c r="L272" s="1" t="s">
        <v>955</v>
      </c>
      <c r="M272" s="1" t="s">
        <v>1314</v>
      </c>
      <c r="N272" t="s">
        <v>9</v>
      </c>
      <c r="O272" s="4">
        <v>8</v>
      </c>
      <c r="P272" s="23"/>
      <c r="Q272" s="28">
        <v>40</v>
      </c>
      <c r="R272" s="28">
        <v>9</v>
      </c>
      <c r="S272" s="1">
        <v>4.5</v>
      </c>
      <c r="T272" s="6">
        <f>Q272+(R272/20)+(S272/240)</f>
        <v>40.46875</v>
      </c>
      <c r="U272" s="6">
        <f>T272/O272</f>
        <v>5.05859375</v>
      </c>
      <c r="W272" s="1"/>
      <c r="X272" s="10"/>
      <c r="Y272" s="10"/>
      <c r="Z272" s="10"/>
      <c r="AA272" s="10"/>
      <c r="AB272" s="10"/>
      <c r="AC272" s="10"/>
      <c r="AE272" s="6"/>
      <c r="AF272" s="1"/>
      <c r="AG272" s="6"/>
      <c r="AH272" s="6">
        <f>U272+AG272</f>
        <v>5.05859375</v>
      </c>
      <c r="AI272" s="1"/>
      <c r="AJ272" s="1"/>
      <c r="AK272" s="1"/>
      <c r="AL272" s="18"/>
      <c r="AM272" s="18"/>
      <c r="AN272" s="17"/>
      <c r="AO272" s="1"/>
      <c r="AP272" s="1"/>
      <c r="AQ272" s="14"/>
      <c r="AR272" s="14"/>
      <c r="AS272" s="9"/>
      <c r="AT272" s="6"/>
      <c r="AW272" s="1"/>
      <c r="AX272" s="1"/>
      <c r="AY272" s="1"/>
      <c r="AZ272" s="6" t="e">
        <f>T272/IU272</f>
        <v>#VALUE!</v>
      </c>
      <c r="BA272" s="6" t="e">
        <f>T272/C272</f>
        <v>#VALUE!</v>
      </c>
      <c r="BB272" s="1"/>
      <c r="BD272" s="23"/>
      <c r="BE272" s="23"/>
      <c r="BF272" s="10"/>
      <c r="BG272" s="23"/>
      <c r="BH272" s="23"/>
      <c r="BI272" s="1"/>
      <c r="BJ272" t="s">
        <v>1320</v>
      </c>
    </row>
    <row r="273" spans="1:62" ht="12.75">
      <c r="A273" s="38" t="s">
        <v>100</v>
      </c>
      <c r="B273" t="s">
        <v>9</v>
      </c>
      <c r="C273" s="25" t="s">
        <v>222</v>
      </c>
      <c r="D273" t="s">
        <v>1196</v>
      </c>
      <c r="E273" s="25" t="s">
        <v>155</v>
      </c>
      <c r="F273" s="31"/>
      <c r="G273" s="31"/>
      <c r="H273" s="31">
        <v>0</v>
      </c>
      <c r="I273" t="s">
        <v>613</v>
      </c>
      <c r="J273" s="1" t="s">
        <v>396</v>
      </c>
      <c r="K273" t="s">
        <v>690</v>
      </c>
      <c r="L273" s="1" t="s">
        <v>1341</v>
      </c>
      <c r="M273" s="1" t="s">
        <v>1064</v>
      </c>
      <c r="N273" t="s">
        <v>9</v>
      </c>
      <c r="O273" s="4"/>
      <c r="P273" s="23">
        <v>18</v>
      </c>
      <c r="Q273" s="28">
        <v>3</v>
      </c>
      <c r="R273" s="28">
        <v>9</v>
      </c>
      <c r="S273" s="1">
        <v>6</v>
      </c>
      <c r="T273" s="6">
        <f>Q273+(R273/20)+(S273/240)</f>
        <v>3.475</v>
      </c>
      <c r="U273" s="6"/>
      <c r="V273" s="10">
        <f>(T273*20)/P273</f>
        <v>3.861111111111111</v>
      </c>
      <c r="W273" s="1"/>
      <c r="X273" s="10"/>
      <c r="Y273" s="10"/>
      <c r="Z273" s="10"/>
      <c r="AA273" s="10"/>
      <c r="AB273" s="10"/>
      <c r="AC273" s="10"/>
      <c r="AE273" s="6"/>
      <c r="AF273" s="1"/>
      <c r="AG273" s="6"/>
      <c r="AI273" s="1"/>
      <c r="AJ273" s="1"/>
      <c r="AK273" s="1"/>
      <c r="AL273" s="18"/>
      <c r="AM273" s="18"/>
      <c r="AN273" s="17"/>
      <c r="AO273" s="1"/>
      <c r="AP273" s="1"/>
      <c r="AQ273" s="14"/>
      <c r="AR273" s="14"/>
      <c r="AS273" s="9"/>
      <c r="AT273" s="6"/>
      <c r="AW273" s="1"/>
      <c r="AX273" s="1"/>
      <c r="AY273" s="1"/>
      <c r="AZ273" s="6" t="e">
        <f>T273/IU273</f>
        <v>#VALUE!</v>
      </c>
      <c r="BA273" s="6" t="e">
        <f>T273/C273</f>
        <v>#VALUE!</v>
      </c>
      <c r="BB273" s="1"/>
      <c r="BD273" s="23"/>
      <c r="BE273" s="23"/>
      <c r="BF273" s="10"/>
      <c r="BG273" s="23"/>
      <c r="BH273" s="23"/>
      <c r="BI273" s="1"/>
      <c r="BJ273" t="s">
        <v>690</v>
      </c>
    </row>
    <row r="274" spans="1:61" ht="12.75">
      <c r="A274" s="38"/>
      <c r="C274" s="25"/>
      <c r="E274" s="25"/>
      <c r="F274" s="31"/>
      <c r="G274" s="31"/>
      <c r="H274" s="31"/>
      <c r="J274" s="1"/>
      <c r="L274" s="1"/>
      <c r="M274" s="1"/>
      <c r="O274" s="4"/>
      <c r="P274" s="23"/>
      <c r="Q274" s="28"/>
      <c r="R274" s="28"/>
      <c r="S274" s="1"/>
      <c r="T274" s="6"/>
      <c r="U274" s="6"/>
      <c r="V274" s="10"/>
      <c r="W274" s="1"/>
      <c r="X274" s="10"/>
      <c r="Y274" s="10"/>
      <c r="Z274" s="10"/>
      <c r="AA274" s="10"/>
      <c r="AB274" s="10"/>
      <c r="AC274" s="10"/>
      <c r="AE274" s="6"/>
      <c r="AF274" s="1"/>
      <c r="AG274" s="6"/>
      <c r="AI274" s="1"/>
      <c r="AJ274" s="1"/>
      <c r="AK274" s="1"/>
      <c r="AL274" s="18"/>
      <c r="AM274" s="18"/>
      <c r="AN274" s="17"/>
      <c r="AO274" s="1"/>
      <c r="AP274" s="1"/>
      <c r="AQ274" s="14"/>
      <c r="AR274" s="14"/>
      <c r="AS274" s="9"/>
      <c r="AT274" s="6"/>
      <c r="AW274" s="1"/>
      <c r="AX274" s="1"/>
      <c r="AY274" s="1"/>
      <c r="AZ274" s="6" t="e">
        <f>T274/IU274</f>
        <v>#VALUE!</v>
      </c>
      <c r="BA274" s="6" t="e">
        <f>T274/C274</f>
        <v>#VALUE!</v>
      </c>
      <c r="BB274" s="1"/>
      <c r="BD274" s="23"/>
      <c r="BE274" s="23"/>
      <c r="BF274" s="10"/>
      <c r="BG274" s="23"/>
      <c r="BH274" s="23"/>
      <c r="BI274" s="1"/>
    </row>
    <row r="275" spans="1:62" ht="12.75">
      <c r="A275" s="38" t="s">
        <v>101</v>
      </c>
      <c r="B275" t="s">
        <v>9</v>
      </c>
      <c r="C275" s="25">
        <v>222.1</v>
      </c>
      <c r="D275" t="s">
        <v>1197</v>
      </c>
      <c r="E275" s="25" t="s">
        <v>155</v>
      </c>
      <c r="F275" s="31"/>
      <c r="G275" s="31">
        <v>15</v>
      </c>
      <c r="H275" s="31">
        <f>G275/1.5</f>
        <v>10</v>
      </c>
      <c r="I275" t="s">
        <v>753</v>
      </c>
      <c r="J275" s="1" t="s">
        <v>396</v>
      </c>
      <c r="K275" t="s">
        <v>710</v>
      </c>
      <c r="L275" s="1" t="s">
        <v>1341</v>
      </c>
      <c r="M275" s="1" t="s">
        <v>416</v>
      </c>
      <c r="N275" t="s">
        <v>1246</v>
      </c>
      <c r="O275" s="4"/>
      <c r="P275" s="23">
        <v>180</v>
      </c>
      <c r="Q275" s="28">
        <v>90</v>
      </c>
      <c r="R275" s="28">
        <v>0</v>
      </c>
      <c r="S275" s="1">
        <v>0</v>
      </c>
      <c r="T275" s="6">
        <f>Q275+(R275/20)+(S275/240)</f>
        <v>90</v>
      </c>
      <c r="U275" s="6">
        <v>15</v>
      </c>
      <c r="V275" s="10">
        <f>(T275*20)/P275</f>
        <v>10</v>
      </c>
      <c r="W275" s="1"/>
      <c r="X275" s="10"/>
      <c r="Y275" s="10"/>
      <c r="Z275" s="10"/>
      <c r="AA275" s="10"/>
      <c r="AB275" s="10"/>
      <c r="AC275" s="10"/>
      <c r="AE275" s="6"/>
      <c r="AF275" s="1"/>
      <c r="AG275" s="6"/>
      <c r="AH275" s="6">
        <f>U275+AG275</f>
        <v>15</v>
      </c>
      <c r="AI275" s="1"/>
      <c r="AJ275" s="1"/>
      <c r="AK275" s="1"/>
      <c r="AL275" s="18"/>
      <c r="AM275" s="18"/>
      <c r="AN275" s="17"/>
      <c r="AO275" s="1"/>
      <c r="AP275" s="1"/>
      <c r="AQ275" s="14"/>
      <c r="AR275" s="14"/>
      <c r="AS275" s="9"/>
      <c r="AT275" s="6"/>
      <c r="AW275" s="1"/>
      <c r="AX275" s="1"/>
      <c r="AY275" s="1"/>
      <c r="AZ275" s="6" t="e">
        <f>T275/IU275</f>
        <v>#VALUE!</v>
      </c>
      <c r="BA275" s="6">
        <f>T275/C275</f>
        <v>0.40522287257991896</v>
      </c>
      <c r="BB275" s="1"/>
      <c r="BD275" s="23"/>
      <c r="BE275" s="23"/>
      <c r="BF275" s="10"/>
      <c r="BG275" s="23"/>
      <c r="BH275" s="23"/>
      <c r="BI275" s="1"/>
      <c r="BJ275" t="s">
        <v>710</v>
      </c>
    </row>
    <row r="276" spans="1:62" ht="12.75">
      <c r="A276" s="38" t="s">
        <v>101</v>
      </c>
      <c r="B276" t="s">
        <v>9</v>
      </c>
      <c r="C276" s="25">
        <v>222.2</v>
      </c>
      <c r="D276" t="s">
        <v>1197</v>
      </c>
      <c r="E276" s="25" t="s">
        <v>155</v>
      </c>
      <c r="F276" s="31">
        <f>4/3</f>
        <v>1.3333333333333333</v>
      </c>
      <c r="G276" s="31">
        <v>15</v>
      </c>
      <c r="H276" s="31">
        <f>G276/1.5</f>
        <v>10</v>
      </c>
      <c r="I276" t="s">
        <v>1396</v>
      </c>
      <c r="J276" s="1" t="s">
        <v>396</v>
      </c>
      <c r="K276" t="s">
        <v>1159</v>
      </c>
      <c r="L276" s="1" t="s">
        <v>1341</v>
      </c>
      <c r="M276" s="1" t="s">
        <v>416</v>
      </c>
      <c r="N276" t="s">
        <v>378</v>
      </c>
      <c r="O276" s="4">
        <f>4/3</f>
        <v>1.3333333333333333</v>
      </c>
      <c r="P276" s="23"/>
      <c r="Q276" s="28">
        <v>20</v>
      </c>
      <c r="R276" s="28">
        <v>0</v>
      </c>
      <c r="S276" s="1">
        <v>0</v>
      </c>
      <c r="T276" s="6">
        <f>Q276+(R276/20)+(S276/240)</f>
        <v>20</v>
      </c>
      <c r="U276" s="6">
        <f>T276/O276</f>
        <v>15</v>
      </c>
      <c r="W276" s="1"/>
      <c r="X276" s="10"/>
      <c r="Y276" s="10"/>
      <c r="Z276" s="10"/>
      <c r="AA276" s="10"/>
      <c r="AB276" s="10"/>
      <c r="AC276" s="10"/>
      <c r="AE276" s="6"/>
      <c r="AF276" s="1"/>
      <c r="AG276" s="6"/>
      <c r="AH276" s="6">
        <f>U276+AG276</f>
        <v>15</v>
      </c>
      <c r="AI276" s="1"/>
      <c r="AJ276" s="1"/>
      <c r="AK276" s="1"/>
      <c r="AL276" s="18"/>
      <c r="AM276" s="18"/>
      <c r="AN276" s="17"/>
      <c r="AO276" s="1"/>
      <c r="AP276" s="1"/>
      <c r="AQ276" s="14"/>
      <c r="AR276" s="14"/>
      <c r="AS276" s="9"/>
      <c r="AT276" s="6"/>
      <c r="AW276" s="1"/>
      <c r="AX276" s="1"/>
      <c r="AY276" s="1"/>
      <c r="AZ276" s="6" t="e">
        <f>T276/IU276</f>
        <v>#VALUE!</v>
      </c>
      <c r="BA276" s="6">
        <f>T276/C276</f>
        <v>0.09000900090009001</v>
      </c>
      <c r="BB276" s="1"/>
      <c r="BD276" s="23"/>
      <c r="BE276" s="23"/>
      <c r="BF276" s="10"/>
      <c r="BG276" s="23"/>
      <c r="BH276" s="23"/>
      <c r="BI276" s="1"/>
      <c r="BJ276" t="s">
        <v>1159</v>
      </c>
    </row>
    <row r="277" spans="1:62" ht="12.75">
      <c r="A277" s="38" t="s">
        <v>101</v>
      </c>
      <c r="B277" t="s">
        <v>9</v>
      </c>
      <c r="C277" s="25">
        <v>222.3</v>
      </c>
      <c r="D277" t="s">
        <v>1197</v>
      </c>
      <c r="E277" s="25" t="s">
        <v>155</v>
      </c>
      <c r="F277" s="31">
        <v>1</v>
      </c>
      <c r="G277" s="31">
        <v>15</v>
      </c>
      <c r="H277" s="31">
        <f>G277/1.5</f>
        <v>10</v>
      </c>
      <c r="I277" t="s">
        <v>1395</v>
      </c>
      <c r="J277" s="1" t="s">
        <v>396</v>
      </c>
      <c r="K277" t="s">
        <v>1159</v>
      </c>
      <c r="L277" s="1" t="s">
        <v>1341</v>
      </c>
      <c r="M277" s="1" t="s">
        <v>416</v>
      </c>
      <c r="N277" t="s">
        <v>552</v>
      </c>
      <c r="O277" s="4">
        <v>1</v>
      </c>
      <c r="P277" s="23"/>
      <c r="Q277" s="28">
        <v>15</v>
      </c>
      <c r="R277" s="28">
        <v>0</v>
      </c>
      <c r="S277" s="1">
        <v>0</v>
      </c>
      <c r="T277" s="6">
        <f>Q277+(R277/20)+(S277/240)</f>
        <v>15</v>
      </c>
      <c r="U277" s="6">
        <f>T277/O277</f>
        <v>15</v>
      </c>
      <c r="W277" s="1"/>
      <c r="X277" s="10"/>
      <c r="Y277" s="10"/>
      <c r="Z277" s="10"/>
      <c r="AA277" s="10"/>
      <c r="AB277" s="10"/>
      <c r="AC277" s="10"/>
      <c r="AE277" s="6"/>
      <c r="AF277" s="1"/>
      <c r="AG277" s="6"/>
      <c r="AH277" s="6">
        <f>U277+AG277</f>
        <v>15</v>
      </c>
      <c r="AI277" s="1"/>
      <c r="AJ277" s="1"/>
      <c r="AK277" s="1"/>
      <c r="AL277" s="18"/>
      <c r="AM277" s="18"/>
      <c r="AN277" s="17"/>
      <c r="AO277" s="1"/>
      <c r="AP277" s="1"/>
      <c r="AQ277" s="14"/>
      <c r="AR277" s="14"/>
      <c r="AS277" s="9"/>
      <c r="AT277" s="6"/>
      <c r="AW277" s="1"/>
      <c r="AX277" s="1"/>
      <c r="AY277" s="1"/>
      <c r="AZ277" s="6" t="e">
        <f>T277/IU277</f>
        <v>#VALUE!</v>
      </c>
      <c r="BA277" s="6">
        <f>T277/C277</f>
        <v>0.06747638326585695</v>
      </c>
      <c r="BB277" s="1"/>
      <c r="BD277" s="23"/>
      <c r="BE277" s="23"/>
      <c r="BF277" s="10"/>
      <c r="BG277" s="23"/>
      <c r="BH277" s="23"/>
      <c r="BI277" s="1"/>
      <c r="BJ277" t="s">
        <v>1159</v>
      </c>
    </row>
    <row r="278" spans="1:62" ht="12.75">
      <c r="A278" s="38" t="s">
        <v>101</v>
      </c>
      <c r="B278" t="s">
        <v>9</v>
      </c>
      <c r="C278" s="25">
        <v>222.4</v>
      </c>
      <c r="D278" t="s">
        <v>1197</v>
      </c>
      <c r="E278" s="25" t="s">
        <v>155</v>
      </c>
      <c r="F278" s="31"/>
      <c r="G278" s="30"/>
      <c r="H278" s="31">
        <f>G278/1.5</f>
        <v>0</v>
      </c>
      <c r="I278" t="s">
        <v>746</v>
      </c>
      <c r="J278" s="1" t="s">
        <v>396</v>
      </c>
      <c r="K278" t="s">
        <v>621</v>
      </c>
      <c r="L278" s="1" t="s">
        <v>809</v>
      </c>
      <c r="M278" s="1" t="s">
        <v>416</v>
      </c>
      <c r="N278" t="s">
        <v>9</v>
      </c>
      <c r="O278" s="4"/>
      <c r="P278" s="23">
        <v>42</v>
      </c>
      <c r="Q278" s="28">
        <v>14</v>
      </c>
      <c r="R278" s="28">
        <v>14</v>
      </c>
      <c r="S278" s="1">
        <v>0</v>
      </c>
      <c r="T278" s="6">
        <f>Q278+(R278/20)+(S278/240)</f>
        <v>14.7</v>
      </c>
      <c r="V278" s="10">
        <f>(T278*20)/P278</f>
        <v>7</v>
      </c>
      <c r="W278" s="1"/>
      <c r="X278" s="10"/>
      <c r="Y278" s="10"/>
      <c r="Z278" s="10"/>
      <c r="AA278" s="10"/>
      <c r="AB278" s="10"/>
      <c r="AC278" s="10"/>
      <c r="AE278" s="6"/>
      <c r="AF278" s="1"/>
      <c r="AG278" s="6"/>
      <c r="AI278" s="1"/>
      <c r="AJ278" s="1"/>
      <c r="AK278" s="1"/>
      <c r="AL278" s="18"/>
      <c r="AM278" s="18"/>
      <c r="AN278" s="17"/>
      <c r="AO278" s="1"/>
      <c r="AP278" s="1"/>
      <c r="AQ278" s="14"/>
      <c r="AR278" s="14"/>
      <c r="AS278" s="9"/>
      <c r="AT278" s="6"/>
      <c r="AW278" s="1"/>
      <c r="AX278" s="1"/>
      <c r="AY278" s="1"/>
      <c r="AZ278" s="6" t="e">
        <f>T278/IU278</f>
        <v>#VALUE!</v>
      </c>
      <c r="BA278" s="6">
        <f>T278/C278</f>
        <v>0.06609712230215826</v>
      </c>
      <c r="BB278" s="1"/>
      <c r="BD278" s="23"/>
      <c r="BE278" s="23"/>
      <c r="BF278" s="10"/>
      <c r="BG278" s="23"/>
      <c r="BH278" s="23"/>
      <c r="BI278" s="1"/>
      <c r="BJ278" t="s">
        <v>621</v>
      </c>
    </row>
    <row r="279" spans="1:62" ht="12.75">
      <c r="A279" s="38" t="s">
        <v>101</v>
      </c>
      <c r="B279" t="s">
        <v>9</v>
      </c>
      <c r="C279" s="25">
        <v>222.5</v>
      </c>
      <c r="D279" t="s">
        <v>1197</v>
      </c>
      <c r="E279" s="25" t="s">
        <v>155</v>
      </c>
      <c r="F279" s="31"/>
      <c r="G279" s="30"/>
      <c r="H279" s="31">
        <f>G279/1.5</f>
        <v>0</v>
      </c>
      <c r="I279" t="s">
        <v>746</v>
      </c>
      <c r="J279" s="1" t="s">
        <v>396</v>
      </c>
      <c r="K279" t="s">
        <v>621</v>
      </c>
      <c r="L279" s="1" t="s">
        <v>809</v>
      </c>
      <c r="M279" s="1" t="s">
        <v>416</v>
      </c>
      <c r="N279" t="s">
        <v>9</v>
      </c>
      <c r="O279" s="4"/>
      <c r="P279" s="23">
        <v>24</v>
      </c>
      <c r="Q279" s="28">
        <v>8</v>
      </c>
      <c r="R279" s="28">
        <v>8</v>
      </c>
      <c r="S279" s="1">
        <v>0</v>
      </c>
      <c r="T279" s="6">
        <f>Q279+(R279/20)+(S279/240)</f>
        <v>8.4</v>
      </c>
      <c r="V279" s="10">
        <f>(T279*20)/P279</f>
        <v>7</v>
      </c>
      <c r="W279" s="1"/>
      <c r="X279" s="10"/>
      <c r="Y279" s="10"/>
      <c r="Z279" s="10"/>
      <c r="AA279" s="10"/>
      <c r="AB279" s="10"/>
      <c r="AC279" s="10"/>
      <c r="AE279" s="6"/>
      <c r="AF279" s="1"/>
      <c r="AG279" s="6"/>
      <c r="AI279" s="1"/>
      <c r="AJ279" s="1"/>
      <c r="AK279" s="1"/>
      <c r="AL279" s="18"/>
      <c r="AM279" s="18"/>
      <c r="AN279" s="17"/>
      <c r="AO279" s="1"/>
      <c r="AP279" s="1"/>
      <c r="AQ279" s="14"/>
      <c r="AR279" s="14"/>
      <c r="AS279" s="9"/>
      <c r="AT279" s="6"/>
      <c r="AW279" s="1"/>
      <c r="AX279" s="1"/>
      <c r="AY279" s="1"/>
      <c r="AZ279" s="6" t="e">
        <f>T279/IU279</f>
        <v>#VALUE!</v>
      </c>
      <c r="BA279" s="6">
        <f>T279/C279</f>
        <v>0.03775280898876405</v>
      </c>
      <c r="BB279" s="1"/>
      <c r="BD279" s="23"/>
      <c r="BE279" s="23"/>
      <c r="BF279" s="10"/>
      <c r="BG279" s="23"/>
      <c r="BH279" s="23"/>
      <c r="BI279" s="1"/>
      <c r="BJ279" t="s">
        <v>621</v>
      </c>
    </row>
    <row r="280" spans="1:61" ht="12.75">
      <c r="A280" s="38"/>
      <c r="C280" s="25"/>
      <c r="E280" s="25"/>
      <c r="F280" s="31"/>
      <c r="G280" s="30"/>
      <c r="H280" s="31"/>
      <c r="J280" s="1"/>
      <c r="L280" s="1"/>
      <c r="M280" s="1"/>
      <c r="O280" s="4"/>
      <c r="P280" s="23"/>
      <c r="Q280" s="28"/>
      <c r="R280" s="28"/>
      <c r="S280" s="1"/>
      <c r="W280" s="1"/>
      <c r="X280" s="10"/>
      <c r="Y280" s="10"/>
      <c r="Z280" s="10"/>
      <c r="AA280" s="10"/>
      <c r="AB280" s="10"/>
      <c r="AC280" s="10"/>
      <c r="AE280" s="6"/>
      <c r="AF280" s="1"/>
      <c r="AG280" s="6"/>
      <c r="AI280" s="1"/>
      <c r="AJ280" s="1"/>
      <c r="AK280" s="1"/>
      <c r="AL280" s="18"/>
      <c r="AM280" s="18"/>
      <c r="AN280" s="17"/>
      <c r="AO280" s="1"/>
      <c r="AP280" s="1"/>
      <c r="AQ280" s="14"/>
      <c r="AR280" s="14"/>
      <c r="AS280" s="9"/>
      <c r="AT280" s="6"/>
      <c r="AW280" s="1"/>
      <c r="AX280" s="1"/>
      <c r="AY280" s="1"/>
      <c r="AZ280" s="6" t="e">
        <f>T280/IU280</f>
        <v>#VALUE!</v>
      </c>
      <c r="BA280" s="6" t="e">
        <f>T280/C280</f>
        <v>#VALUE!</v>
      </c>
      <c r="BB280" s="1"/>
      <c r="BD280" s="23"/>
      <c r="BE280" s="23"/>
      <c r="BF280" s="10"/>
      <c r="BG280" s="23"/>
      <c r="BH280" s="23"/>
      <c r="BI280" s="1"/>
    </row>
    <row r="281" spans="1:62" ht="12.75">
      <c r="A281" s="38" t="s">
        <v>101</v>
      </c>
      <c r="B281" t="s">
        <v>9</v>
      </c>
      <c r="C281" s="25" t="s">
        <v>223</v>
      </c>
      <c r="D281" t="s">
        <v>1197</v>
      </c>
      <c r="E281" s="25" t="s">
        <v>155</v>
      </c>
      <c r="F281" s="31">
        <v>2.25</v>
      </c>
      <c r="G281" s="30"/>
      <c r="H281" s="31">
        <f>G281/1.5</f>
        <v>0</v>
      </c>
      <c r="I281" t="s">
        <v>1391</v>
      </c>
      <c r="J281" s="1" t="s">
        <v>396</v>
      </c>
      <c r="K281" t="s">
        <v>427</v>
      </c>
      <c r="L281" s="1" t="s">
        <v>809</v>
      </c>
      <c r="M281" s="1" t="s">
        <v>416</v>
      </c>
      <c r="N281" t="s">
        <v>380</v>
      </c>
      <c r="O281" s="4">
        <v>2.25</v>
      </c>
      <c r="P281" s="23">
        <v>24</v>
      </c>
      <c r="Q281" s="28">
        <v>37</v>
      </c>
      <c r="R281" s="28">
        <v>10</v>
      </c>
      <c r="S281" s="1">
        <v>0</v>
      </c>
      <c r="T281" s="6">
        <f>Q281+(R281/20)+(S281/240)</f>
        <v>37.5</v>
      </c>
      <c r="W281" s="1"/>
      <c r="X281" s="10"/>
      <c r="Y281" s="10"/>
      <c r="Z281" s="10"/>
      <c r="AA281" s="10"/>
      <c r="AB281" s="10"/>
      <c r="AC281" s="10"/>
      <c r="AE281" s="6"/>
      <c r="AF281" s="1"/>
      <c r="AG281" s="6"/>
      <c r="AI281" s="1"/>
      <c r="AJ281" s="1"/>
      <c r="AK281" s="1"/>
      <c r="AL281" s="18"/>
      <c r="AM281" s="18"/>
      <c r="AN281" s="17"/>
      <c r="AO281" s="1"/>
      <c r="AP281" s="1"/>
      <c r="AQ281" s="14"/>
      <c r="AR281" s="14"/>
      <c r="AS281" s="9"/>
      <c r="AT281" s="6"/>
      <c r="AW281" s="1"/>
      <c r="AX281" s="1"/>
      <c r="AY281" s="1"/>
      <c r="AZ281" s="6" t="e">
        <f>T281/IU281</f>
        <v>#VALUE!</v>
      </c>
      <c r="BA281" s="6" t="e">
        <f>T281/C281</f>
        <v>#VALUE!</v>
      </c>
      <c r="BB281" s="1"/>
      <c r="BD281" s="23"/>
      <c r="BE281" s="23"/>
      <c r="BF281" s="10"/>
      <c r="BG281" s="23"/>
      <c r="BH281" s="23"/>
      <c r="BI281" s="1"/>
      <c r="BJ281" t="s">
        <v>427</v>
      </c>
    </row>
    <row r="282" spans="1:62" ht="12.75">
      <c r="A282" s="38" t="s">
        <v>101</v>
      </c>
      <c r="B282" t="s">
        <v>9</v>
      </c>
      <c r="C282" s="25" t="s">
        <v>224</v>
      </c>
      <c r="D282" t="s">
        <v>1197</v>
      </c>
      <c r="E282" s="25" t="s">
        <v>155</v>
      </c>
      <c r="F282" s="31">
        <v>9</v>
      </c>
      <c r="G282" s="31">
        <v>4.644444444444444</v>
      </c>
      <c r="H282" s="31">
        <f>G282/1.5</f>
        <v>3.096296296296296</v>
      </c>
      <c r="I282" t="s">
        <v>919</v>
      </c>
      <c r="J282" s="1" t="s">
        <v>396</v>
      </c>
      <c r="K282" t="s">
        <v>448</v>
      </c>
      <c r="L282" s="1" t="s">
        <v>955</v>
      </c>
      <c r="M282" s="1" t="s">
        <v>397</v>
      </c>
      <c r="N282" t="s">
        <v>9</v>
      </c>
      <c r="O282" s="4">
        <v>9</v>
      </c>
      <c r="P282" s="23"/>
      <c r="Q282" s="28">
        <v>41</v>
      </c>
      <c r="R282" s="28">
        <v>16</v>
      </c>
      <c r="S282" s="1">
        <v>0</v>
      </c>
      <c r="T282" s="6">
        <f>Q282+(R282/20)+(S282/240)</f>
        <v>41.8</v>
      </c>
      <c r="U282" s="6">
        <f>T282/O282</f>
        <v>4.644444444444444</v>
      </c>
      <c r="W282" s="1"/>
      <c r="X282" s="10"/>
      <c r="Y282" s="10"/>
      <c r="Z282" s="10"/>
      <c r="AA282" s="10"/>
      <c r="AB282" s="10"/>
      <c r="AC282" s="10"/>
      <c r="AE282" s="6"/>
      <c r="AF282" s="1"/>
      <c r="AG282" s="6"/>
      <c r="AH282" s="6">
        <f>U282+AG282</f>
        <v>4.644444444444444</v>
      </c>
      <c r="AI282" s="1"/>
      <c r="AJ282" s="1"/>
      <c r="AK282" s="1"/>
      <c r="AL282" s="18"/>
      <c r="AM282" s="18"/>
      <c r="AN282" s="17"/>
      <c r="AO282" s="1"/>
      <c r="AP282" s="1"/>
      <c r="AQ282" s="14"/>
      <c r="AR282" s="14"/>
      <c r="AS282" s="9"/>
      <c r="AT282" s="6"/>
      <c r="AW282" s="1"/>
      <c r="AX282" s="1"/>
      <c r="AY282" s="1"/>
      <c r="AZ282" s="6" t="e">
        <f>T282/IU282</f>
        <v>#VALUE!</v>
      </c>
      <c r="BA282" s="6" t="e">
        <f>T282/C282</f>
        <v>#VALUE!</v>
      </c>
      <c r="BB282" s="1"/>
      <c r="BD282" s="23"/>
      <c r="BE282" s="23"/>
      <c r="BF282" s="10"/>
      <c r="BG282" s="23"/>
      <c r="BH282" s="23"/>
      <c r="BI282" s="1"/>
      <c r="BJ282" t="s">
        <v>448</v>
      </c>
    </row>
    <row r="283" spans="1:62" ht="12.75">
      <c r="A283" s="38" t="s">
        <v>101</v>
      </c>
      <c r="B283" t="s">
        <v>9</v>
      </c>
      <c r="C283" s="25" t="s">
        <v>225</v>
      </c>
      <c r="D283" t="s">
        <v>1197</v>
      </c>
      <c r="E283" s="25" t="s">
        <v>155</v>
      </c>
      <c r="F283" s="31"/>
      <c r="G283" s="31"/>
      <c r="H283" s="31">
        <f>G283/1.5</f>
        <v>0</v>
      </c>
      <c r="I283" t="s">
        <v>597</v>
      </c>
      <c r="J283" s="1" t="s">
        <v>396</v>
      </c>
      <c r="K283" t="s">
        <v>690</v>
      </c>
      <c r="L283" s="1" t="s">
        <v>1341</v>
      </c>
      <c r="M283" s="1" t="s">
        <v>1064</v>
      </c>
      <c r="N283" t="s">
        <v>9</v>
      </c>
      <c r="O283" s="4"/>
      <c r="P283" s="23">
        <v>18</v>
      </c>
      <c r="Q283" s="28">
        <v>3</v>
      </c>
      <c r="R283" s="28">
        <v>9</v>
      </c>
      <c r="S283" s="1">
        <v>6</v>
      </c>
      <c r="T283" s="6">
        <f>Q283+(R283/20)+(S283/240)</f>
        <v>3.475</v>
      </c>
      <c r="U283" s="6"/>
      <c r="V283" s="10">
        <f>(T283*20)/P283</f>
        <v>3.861111111111111</v>
      </c>
      <c r="W283" s="1"/>
      <c r="X283" s="10"/>
      <c r="Y283" s="10"/>
      <c r="Z283" s="10"/>
      <c r="AA283" s="10"/>
      <c r="AB283" s="10"/>
      <c r="AC283" s="10"/>
      <c r="AE283" s="6"/>
      <c r="AF283" s="1"/>
      <c r="AG283" s="6"/>
      <c r="AI283" s="1"/>
      <c r="AJ283" s="1"/>
      <c r="AK283" s="1"/>
      <c r="AL283" s="18"/>
      <c r="AM283" s="18"/>
      <c r="AN283" s="17"/>
      <c r="AO283" s="1"/>
      <c r="AP283" s="1"/>
      <c r="AQ283" s="14"/>
      <c r="AR283" s="14"/>
      <c r="AS283" s="9"/>
      <c r="AT283" s="6"/>
      <c r="AW283" s="1"/>
      <c r="AX283" s="1"/>
      <c r="AY283" s="1"/>
      <c r="AZ283" s="6" t="e">
        <f>T283/IU283</f>
        <v>#VALUE!</v>
      </c>
      <c r="BA283" s="6" t="e">
        <f>T283/C283</f>
        <v>#VALUE!</v>
      </c>
      <c r="BB283" s="1"/>
      <c r="BD283" s="23"/>
      <c r="BE283" s="23"/>
      <c r="BF283" s="10"/>
      <c r="BG283" s="23"/>
      <c r="BH283" s="23"/>
      <c r="BI283" s="1"/>
      <c r="BJ283" t="s">
        <v>690</v>
      </c>
    </row>
    <row r="284" spans="1:61" ht="12.75">
      <c r="A284" s="38"/>
      <c r="C284" s="25"/>
      <c r="E284" s="25"/>
      <c r="F284" s="31"/>
      <c r="G284" s="30"/>
      <c r="H284" s="31"/>
      <c r="J284" s="1"/>
      <c r="L284" s="1"/>
      <c r="M284" s="1"/>
      <c r="O284" s="4"/>
      <c r="P284" s="23"/>
      <c r="Q284" s="28"/>
      <c r="R284" s="28"/>
      <c r="S284" s="1"/>
      <c r="W284" s="1"/>
      <c r="X284" s="10"/>
      <c r="Y284" s="10"/>
      <c r="Z284" s="10"/>
      <c r="AA284" s="10"/>
      <c r="AB284" s="10"/>
      <c r="AC284" s="10"/>
      <c r="AE284" s="6"/>
      <c r="AF284" s="1"/>
      <c r="AG284" s="6"/>
      <c r="AI284" s="1"/>
      <c r="AJ284" s="1"/>
      <c r="AK284" s="1"/>
      <c r="AL284" s="18"/>
      <c r="AM284" s="18"/>
      <c r="AN284" s="17"/>
      <c r="AO284" s="1"/>
      <c r="AP284" s="1"/>
      <c r="AQ284" s="14"/>
      <c r="AR284" s="14"/>
      <c r="AS284" s="9"/>
      <c r="AT284" s="6"/>
      <c r="AW284" s="1"/>
      <c r="AX284" s="1"/>
      <c r="AY284" s="1"/>
      <c r="AZ284" s="6" t="e">
        <f>T284/IU284</f>
        <v>#VALUE!</v>
      </c>
      <c r="BA284" s="6" t="e">
        <f>T284/C284</f>
        <v>#VALUE!</v>
      </c>
      <c r="BB284" s="1"/>
      <c r="BD284" s="23"/>
      <c r="BE284" s="23"/>
      <c r="BF284" s="10"/>
      <c r="BG284" s="23"/>
      <c r="BH284" s="23"/>
      <c r="BI284" s="1"/>
    </row>
    <row r="285" spans="1:62" ht="12.75">
      <c r="A285" s="38" t="s">
        <v>102</v>
      </c>
      <c r="B285" t="s">
        <v>9</v>
      </c>
      <c r="C285" s="25">
        <v>223.1</v>
      </c>
      <c r="D285" t="s">
        <v>1198</v>
      </c>
      <c r="E285" s="25" t="s">
        <v>155</v>
      </c>
      <c r="F285" s="31"/>
      <c r="G285" s="31">
        <v>15</v>
      </c>
      <c r="H285" s="31">
        <f>G285/1.5</f>
        <v>10</v>
      </c>
      <c r="I285" t="s">
        <v>754</v>
      </c>
      <c r="J285" s="1" t="s">
        <v>396</v>
      </c>
      <c r="K285" t="s">
        <v>710</v>
      </c>
      <c r="L285" s="1" t="s">
        <v>1341</v>
      </c>
      <c r="M285" s="1" t="s">
        <v>416</v>
      </c>
      <c r="N285" t="s">
        <v>1246</v>
      </c>
      <c r="O285" s="4"/>
      <c r="P285" s="23">
        <v>180</v>
      </c>
      <c r="Q285" s="28">
        <v>90</v>
      </c>
      <c r="R285" s="28">
        <v>0</v>
      </c>
      <c r="S285" s="1">
        <v>0</v>
      </c>
      <c r="T285" s="6">
        <f>Q285+(R285/20)+(S285/240)</f>
        <v>90</v>
      </c>
      <c r="U285" s="6">
        <v>15</v>
      </c>
      <c r="V285" s="10">
        <f>(T285*20)/P285</f>
        <v>10</v>
      </c>
      <c r="W285" s="1"/>
      <c r="X285" s="10"/>
      <c r="Y285" s="10"/>
      <c r="Z285" s="10"/>
      <c r="AA285" s="10"/>
      <c r="AB285" s="10"/>
      <c r="AC285" s="10"/>
      <c r="AE285" s="6"/>
      <c r="AF285" s="1"/>
      <c r="AG285" s="6"/>
      <c r="AH285" s="6">
        <f>U285+AG285</f>
        <v>15</v>
      </c>
      <c r="AI285" s="1"/>
      <c r="AJ285" s="1"/>
      <c r="AK285" s="1"/>
      <c r="AL285" s="18"/>
      <c r="AM285" s="18"/>
      <c r="AN285" s="17"/>
      <c r="AO285" s="1"/>
      <c r="AP285" s="1"/>
      <c r="AQ285" s="14"/>
      <c r="AR285" s="14"/>
      <c r="AS285" s="9"/>
      <c r="AT285" s="6"/>
      <c r="AW285" s="1"/>
      <c r="AX285" s="1"/>
      <c r="AY285" s="1"/>
      <c r="AZ285" s="6" t="e">
        <f>T285/IU285</f>
        <v>#VALUE!</v>
      </c>
      <c r="BA285" s="6">
        <f>T285/C285</f>
        <v>0.4034065441506051</v>
      </c>
      <c r="BB285" s="1"/>
      <c r="BD285" s="23"/>
      <c r="BE285" s="23"/>
      <c r="BF285" s="10"/>
      <c r="BG285" s="23"/>
      <c r="BH285" s="23"/>
      <c r="BI285" s="1"/>
      <c r="BJ285" t="s">
        <v>710</v>
      </c>
    </row>
    <row r="286" spans="1:62" ht="12.75">
      <c r="A286" s="38" t="s">
        <v>102</v>
      </c>
      <c r="B286" t="s">
        <v>9</v>
      </c>
      <c r="C286" s="25">
        <v>223.2</v>
      </c>
      <c r="D286" t="s">
        <v>1198</v>
      </c>
      <c r="E286" s="25" t="s">
        <v>155</v>
      </c>
      <c r="F286" s="31">
        <f>4/3</f>
        <v>1.3333333333333333</v>
      </c>
      <c r="G286" s="31">
        <v>15</v>
      </c>
      <c r="H286" s="31">
        <f>G286/1.5</f>
        <v>10</v>
      </c>
      <c r="I286" t="s">
        <v>1395</v>
      </c>
      <c r="J286" s="1" t="s">
        <v>396</v>
      </c>
      <c r="K286" t="s">
        <v>710</v>
      </c>
      <c r="L286" s="1" t="s">
        <v>1341</v>
      </c>
      <c r="M286" s="1" t="s">
        <v>416</v>
      </c>
      <c r="N286" t="s">
        <v>379</v>
      </c>
      <c r="O286" s="4">
        <f>4/3</f>
        <v>1.3333333333333333</v>
      </c>
      <c r="P286" s="23"/>
      <c r="Q286" s="28">
        <v>20</v>
      </c>
      <c r="R286" s="28">
        <v>0</v>
      </c>
      <c r="S286" s="1">
        <v>0</v>
      </c>
      <c r="T286" s="6">
        <f>Q286+(R286/20)+(S286/240)</f>
        <v>20</v>
      </c>
      <c r="U286" s="6">
        <f>T286/O286</f>
        <v>15</v>
      </c>
      <c r="V286" s="10"/>
      <c r="W286" s="1"/>
      <c r="X286" s="10"/>
      <c r="Y286" s="10"/>
      <c r="Z286" s="10"/>
      <c r="AA286" s="10"/>
      <c r="AB286" s="10"/>
      <c r="AC286" s="10"/>
      <c r="AE286" s="6"/>
      <c r="AF286" s="1"/>
      <c r="AG286" s="6"/>
      <c r="AH286" s="6">
        <f>U286+AG286</f>
        <v>15</v>
      </c>
      <c r="AI286" s="1"/>
      <c r="AJ286" s="1"/>
      <c r="AK286" s="1"/>
      <c r="AL286" s="18"/>
      <c r="AM286" s="18"/>
      <c r="AN286" s="17"/>
      <c r="AO286" s="1"/>
      <c r="AP286" s="1"/>
      <c r="AQ286" s="14"/>
      <c r="AR286" s="14"/>
      <c r="AS286" s="9"/>
      <c r="AT286" s="6"/>
      <c r="AW286" s="1"/>
      <c r="AX286" s="1"/>
      <c r="AY286" s="1"/>
      <c r="AZ286" s="6" t="e">
        <f>T286/IU286</f>
        <v>#VALUE!</v>
      </c>
      <c r="BA286" s="6">
        <f>T286/C286</f>
        <v>0.08960573476702509</v>
      </c>
      <c r="BB286" s="1"/>
      <c r="BD286" s="23"/>
      <c r="BE286" s="23"/>
      <c r="BF286" s="10"/>
      <c r="BG286" s="23"/>
      <c r="BH286" s="23"/>
      <c r="BI286" s="1"/>
      <c r="BJ286" t="s">
        <v>710</v>
      </c>
    </row>
    <row r="287" spans="1:62" ht="12.75">
      <c r="A287" s="38" t="s">
        <v>102</v>
      </c>
      <c r="B287" t="s">
        <v>9</v>
      </c>
      <c r="C287" s="25">
        <v>223.3</v>
      </c>
      <c r="D287" t="s">
        <v>1198</v>
      </c>
      <c r="E287" s="25" t="s">
        <v>155</v>
      </c>
      <c r="F287" s="31">
        <v>1</v>
      </c>
      <c r="G287" s="31">
        <v>15</v>
      </c>
      <c r="H287" s="31">
        <f>G287/1.5</f>
        <v>10</v>
      </c>
      <c r="I287" t="s">
        <v>1395</v>
      </c>
      <c r="J287" s="1" t="s">
        <v>396</v>
      </c>
      <c r="K287" t="s">
        <v>710</v>
      </c>
      <c r="L287" s="1" t="s">
        <v>1341</v>
      </c>
      <c r="M287" s="1" t="s">
        <v>416</v>
      </c>
      <c r="N287" t="s">
        <v>553</v>
      </c>
      <c r="O287" s="4">
        <v>1</v>
      </c>
      <c r="P287" s="23"/>
      <c r="Q287" s="28">
        <v>15</v>
      </c>
      <c r="R287" s="28">
        <v>0</v>
      </c>
      <c r="S287" s="1">
        <v>0</v>
      </c>
      <c r="T287" s="6">
        <f>Q287+(R287/20)+(S287/240)</f>
        <v>15</v>
      </c>
      <c r="U287" s="6">
        <f>T287/O287</f>
        <v>15</v>
      </c>
      <c r="V287" s="10"/>
      <c r="W287" s="1"/>
      <c r="X287" s="10"/>
      <c r="Y287" s="10"/>
      <c r="Z287" s="10"/>
      <c r="AA287" s="10"/>
      <c r="AB287" s="10"/>
      <c r="AC287" s="10"/>
      <c r="AE287" s="6"/>
      <c r="AF287" s="1"/>
      <c r="AG287" s="6"/>
      <c r="AH287" s="6">
        <f>U287+AG287</f>
        <v>15</v>
      </c>
      <c r="AI287" s="1"/>
      <c r="AJ287" s="1"/>
      <c r="AK287" s="1"/>
      <c r="AL287" s="18"/>
      <c r="AM287" s="18"/>
      <c r="AN287" s="17"/>
      <c r="AO287" s="1"/>
      <c r="AP287" s="1"/>
      <c r="AQ287" s="14"/>
      <c r="AR287" s="14"/>
      <c r="AS287" s="9"/>
      <c r="AT287" s="6"/>
      <c r="AW287" s="1"/>
      <c r="AX287" s="1"/>
      <c r="AY287" s="1"/>
      <c r="AZ287" s="6" t="e">
        <f>T287/IU287</f>
        <v>#VALUE!</v>
      </c>
      <c r="BA287" s="6">
        <f>T287/C287</f>
        <v>0.06717420510523958</v>
      </c>
      <c r="BB287" s="1"/>
      <c r="BD287" s="23"/>
      <c r="BE287" s="23"/>
      <c r="BF287" s="10"/>
      <c r="BG287" s="23"/>
      <c r="BH287" s="23"/>
      <c r="BI287" s="1"/>
      <c r="BJ287" t="s">
        <v>710</v>
      </c>
    </row>
    <row r="288" spans="1:62" ht="12.75">
      <c r="A288" s="38" t="s">
        <v>102</v>
      </c>
      <c r="B288" t="s">
        <v>9</v>
      </c>
      <c r="C288" s="25">
        <v>223.4</v>
      </c>
      <c r="D288" t="s">
        <v>1198</v>
      </c>
      <c r="E288" s="25" t="s">
        <v>155</v>
      </c>
      <c r="F288" s="31"/>
      <c r="G288" s="30"/>
      <c r="H288" s="31">
        <f>G288/1.5</f>
        <v>0</v>
      </c>
      <c r="I288" t="s">
        <v>746</v>
      </c>
      <c r="J288" s="1" t="s">
        <v>396</v>
      </c>
      <c r="K288" t="s">
        <v>621</v>
      </c>
      <c r="L288" s="1" t="s">
        <v>809</v>
      </c>
      <c r="M288" s="1" t="s">
        <v>416</v>
      </c>
      <c r="N288" t="s">
        <v>9</v>
      </c>
      <c r="O288" s="4"/>
      <c r="P288" s="23">
        <v>42</v>
      </c>
      <c r="Q288" s="28">
        <v>17</v>
      </c>
      <c r="R288" s="28">
        <v>3</v>
      </c>
      <c r="S288" s="1">
        <v>0</v>
      </c>
      <c r="T288" s="6">
        <f>Q288+(R288/20)+(S288/240)</f>
        <v>17.15</v>
      </c>
      <c r="V288" s="10">
        <f>(T288*20)/P288</f>
        <v>8.166666666666666</v>
      </c>
      <c r="W288" s="1"/>
      <c r="X288" s="10"/>
      <c r="Y288" s="10"/>
      <c r="Z288" s="10"/>
      <c r="AA288" s="10"/>
      <c r="AB288" s="10"/>
      <c r="AC288" s="10"/>
      <c r="AE288" s="6"/>
      <c r="AF288" s="1"/>
      <c r="AG288" s="6"/>
      <c r="AI288" s="1"/>
      <c r="AJ288" s="1"/>
      <c r="AK288" s="1"/>
      <c r="AL288" s="18"/>
      <c r="AM288" s="18"/>
      <c r="AN288" s="17"/>
      <c r="AO288" s="1"/>
      <c r="AP288" s="1"/>
      <c r="AQ288" s="14"/>
      <c r="AR288" s="14"/>
      <c r="AS288" s="9"/>
      <c r="AT288" s="6"/>
      <c r="AW288" s="1"/>
      <c r="AX288" s="1"/>
      <c r="AY288" s="1"/>
      <c r="AZ288" s="6" t="e">
        <f>T288/IU288</f>
        <v>#VALUE!</v>
      </c>
      <c r="BA288" s="6">
        <f>T288/C288</f>
        <v>0.07676812891674126</v>
      </c>
      <c r="BB288" s="1"/>
      <c r="BD288" s="23"/>
      <c r="BE288" s="23"/>
      <c r="BF288" s="10"/>
      <c r="BG288" s="23"/>
      <c r="BH288" s="23"/>
      <c r="BI288" s="1"/>
      <c r="BJ288" t="s">
        <v>621</v>
      </c>
    </row>
    <row r="289" spans="1:62" ht="12.75">
      <c r="A289" s="38" t="s">
        <v>102</v>
      </c>
      <c r="B289" t="s">
        <v>9</v>
      </c>
      <c r="C289" s="25">
        <v>223.5</v>
      </c>
      <c r="D289" t="s">
        <v>1198</v>
      </c>
      <c r="E289" s="25" t="s">
        <v>155</v>
      </c>
      <c r="F289" s="31"/>
      <c r="G289" s="30"/>
      <c r="H289" s="31">
        <f>G289/1.5</f>
        <v>0</v>
      </c>
      <c r="I289" t="s">
        <v>746</v>
      </c>
      <c r="J289" s="1" t="s">
        <v>396</v>
      </c>
      <c r="K289" t="s">
        <v>621</v>
      </c>
      <c r="L289" s="1" t="s">
        <v>809</v>
      </c>
      <c r="M289" s="1" t="s">
        <v>416</v>
      </c>
      <c r="N289" t="s">
        <v>9</v>
      </c>
      <c r="O289" s="4"/>
      <c r="P289" s="23">
        <v>24</v>
      </c>
      <c r="Q289" s="28">
        <v>8</v>
      </c>
      <c r="R289" s="28">
        <v>8</v>
      </c>
      <c r="S289" s="1">
        <v>0</v>
      </c>
      <c r="T289" s="6">
        <f>Q289+(R289/20)+(S289/240)</f>
        <v>8.4</v>
      </c>
      <c r="V289" s="10">
        <f>(T289*20)/P289</f>
        <v>7</v>
      </c>
      <c r="W289" s="1"/>
      <c r="X289" s="10"/>
      <c r="Y289" s="10"/>
      <c r="Z289" s="10"/>
      <c r="AA289" s="10"/>
      <c r="AB289" s="10"/>
      <c r="AC289" s="10"/>
      <c r="AE289" s="6"/>
      <c r="AF289" s="1"/>
      <c r="AG289" s="6"/>
      <c r="AI289" s="1"/>
      <c r="AJ289" s="1"/>
      <c r="AK289" s="1"/>
      <c r="AL289" s="18"/>
      <c r="AM289" s="18"/>
      <c r="AN289" s="17"/>
      <c r="AO289" s="1"/>
      <c r="AP289" s="1"/>
      <c r="AQ289" s="14"/>
      <c r="AR289" s="14"/>
      <c r="AS289" s="9"/>
      <c r="AT289" s="6"/>
      <c r="AW289" s="1"/>
      <c r="AX289" s="1"/>
      <c r="AY289" s="1"/>
      <c r="AZ289" s="6" t="e">
        <f>T289/IU289</f>
        <v>#VALUE!</v>
      </c>
      <c r="BA289" s="6">
        <f>T289/C289</f>
        <v>0.03758389261744967</v>
      </c>
      <c r="BB289" s="1"/>
      <c r="BD289" s="23"/>
      <c r="BE289" s="23"/>
      <c r="BF289" s="10"/>
      <c r="BG289" s="23"/>
      <c r="BH289" s="23"/>
      <c r="BI289" s="1"/>
      <c r="BJ289" t="s">
        <v>621</v>
      </c>
    </row>
    <row r="290" spans="1:61" ht="12.75">
      <c r="A290" s="38"/>
      <c r="C290" s="25"/>
      <c r="E290" s="25"/>
      <c r="F290" s="31"/>
      <c r="G290" s="30"/>
      <c r="H290" s="31"/>
      <c r="J290" s="1"/>
      <c r="L290" s="1"/>
      <c r="M290" s="1"/>
      <c r="O290" s="4"/>
      <c r="P290" s="23"/>
      <c r="Q290" s="28"/>
      <c r="R290" s="28"/>
      <c r="S290" s="1"/>
      <c r="W290" s="1"/>
      <c r="X290" s="10"/>
      <c r="Y290" s="10"/>
      <c r="Z290" s="10"/>
      <c r="AA290" s="10"/>
      <c r="AB290" s="10"/>
      <c r="AC290" s="10"/>
      <c r="AE290" s="6"/>
      <c r="AF290" s="1"/>
      <c r="AG290" s="6"/>
      <c r="AI290" s="1"/>
      <c r="AJ290" s="1"/>
      <c r="AK290" s="1"/>
      <c r="AL290" s="18"/>
      <c r="AM290" s="18"/>
      <c r="AN290" s="17"/>
      <c r="AO290" s="1"/>
      <c r="AP290" s="1"/>
      <c r="AQ290" s="14"/>
      <c r="AR290" s="14"/>
      <c r="AS290" s="9"/>
      <c r="AT290" s="6"/>
      <c r="AW290" s="1"/>
      <c r="AX290" s="1"/>
      <c r="AY290" s="1"/>
      <c r="AZ290" s="6" t="e">
        <f>T290/IU290</f>
        <v>#VALUE!</v>
      </c>
      <c r="BA290" s="6" t="e">
        <f>T290/C290</f>
        <v>#VALUE!</v>
      </c>
      <c r="BB290" s="1"/>
      <c r="BD290" s="23"/>
      <c r="BE290" s="23"/>
      <c r="BF290" s="10"/>
      <c r="BG290" s="23"/>
      <c r="BH290" s="23"/>
      <c r="BI290" s="1"/>
    </row>
    <row r="291" spans="1:62" ht="12.75">
      <c r="A291" s="38" t="s">
        <v>102</v>
      </c>
      <c r="B291" t="s">
        <v>9</v>
      </c>
      <c r="C291" s="25">
        <v>223.6</v>
      </c>
      <c r="D291" t="s">
        <v>1198</v>
      </c>
      <c r="E291" s="25" t="s">
        <v>155</v>
      </c>
      <c r="F291" s="31">
        <v>2.25</v>
      </c>
      <c r="G291" s="31">
        <v>16.77777777777778</v>
      </c>
      <c r="H291" s="31">
        <f>G291/1.5</f>
        <v>11.185185185185185</v>
      </c>
      <c r="I291" t="s">
        <v>1387</v>
      </c>
      <c r="J291" s="1" t="s">
        <v>396</v>
      </c>
      <c r="K291" t="s">
        <v>621</v>
      </c>
      <c r="L291" s="1" t="s">
        <v>809</v>
      </c>
      <c r="M291" s="1" t="s">
        <v>416</v>
      </c>
      <c r="N291" t="s">
        <v>380</v>
      </c>
      <c r="O291" s="4">
        <v>2.25</v>
      </c>
      <c r="P291" s="23">
        <v>24</v>
      </c>
      <c r="Q291" s="28">
        <v>37</v>
      </c>
      <c r="R291" s="28">
        <v>15</v>
      </c>
      <c r="S291" s="1">
        <v>0</v>
      </c>
      <c r="T291" s="6">
        <f>Q291+(R291/20)+(S291/240)</f>
        <v>37.75</v>
      </c>
      <c r="U291" s="6">
        <f>T291/O291</f>
        <v>16.77777777777778</v>
      </c>
      <c r="V291" s="10">
        <f>(T291*20)/P291</f>
        <v>31.458333333333332</v>
      </c>
      <c r="W291" s="1"/>
      <c r="X291" s="10"/>
      <c r="Y291" s="10"/>
      <c r="Z291" s="10"/>
      <c r="AA291" s="10"/>
      <c r="AB291" s="10"/>
      <c r="AC291" s="10"/>
      <c r="AE291" s="6"/>
      <c r="AF291" s="1"/>
      <c r="AG291" s="6"/>
      <c r="AH291" s="6">
        <f>U291+AG291</f>
        <v>16.77777777777778</v>
      </c>
      <c r="AI291" s="1"/>
      <c r="AJ291" s="1"/>
      <c r="AK291" s="1"/>
      <c r="AL291" s="18"/>
      <c r="AM291" s="18"/>
      <c r="AN291" s="17"/>
      <c r="AO291" s="1"/>
      <c r="AP291" s="1"/>
      <c r="AQ291" s="14"/>
      <c r="AR291" s="14"/>
      <c r="AS291" s="9"/>
      <c r="AT291" s="6"/>
      <c r="AW291" s="1"/>
      <c r="AX291" s="1"/>
      <c r="AY291" s="1"/>
      <c r="AZ291" s="6" t="e">
        <f>T291/IU291</f>
        <v>#VALUE!</v>
      </c>
      <c r="BA291" s="6">
        <f>T291/C291</f>
        <v>0.16882826475849733</v>
      </c>
      <c r="BB291" s="1"/>
      <c r="BD291" s="23"/>
      <c r="BE291" s="23"/>
      <c r="BF291" s="10"/>
      <c r="BG291" s="23"/>
      <c r="BH291" s="23"/>
      <c r="BI291" s="1"/>
      <c r="BJ291" t="s">
        <v>621</v>
      </c>
    </row>
    <row r="292" spans="1:62" ht="12.75">
      <c r="A292" s="38" t="s">
        <v>102</v>
      </c>
      <c r="B292" t="s">
        <v>9</v>
      </c>
      <c r="C292" s="25">
        <v>223.7</v>
      </c>
      <c r="D292" t="s">
        <v>1198</v>
      </c>
      <c r="E292" s="25" t="s">
        <v>155</v>
      </c>
      <c r="F292" s="31">
        <v>9</v>
      </c>
      <c r="G292" s="31">
        <v>4.824999999999999</v>
      </c>
      <c r="H292" s="31">
        <f>G292/1.5</f>
        <v>3.2166666666666663</v>
      </c>
      <c r="I292" t="s">
        <v>924</v>
      </c>
      <c r="J292" s="1" t="s">
        <v>396</v>
      </c>
      <c r="K292" t="s">
        <v>866</v>
      </c>
      <c r="L292" s="1" t="s">
        <v>955</v>
      </c>
      <c r="M292" s="1" t="s">
        <v>811</v>
      </c>
      <c r="N292" t="s">
        <v>9</v>
      </c>
      <c r="O292" s="4">
        <v>9</v>
      </c>
      <c r="P292" s="23"/>
      <c r="Q292" s="28">
        <v>43</v>
      </c>
      <c r="R292" s="28">
        <v>8</v>
      </c>
      <c r="S292" s="1">
        <v>6</v>
      </c>
      <c r="T292" s="6">
        <f>Q292+(R292/20)+(S292/240)</f>
        <v>43.425</v>
      </c>
      <c r="U292" s="6">
        <f>T292/O292</f>
        <v>4.824999999999999</v>
      </c>
      <c r="W292" s="1"/>
      <c r="X292" s="10"/>
      <c r="Y292" s="10"/>
      <c r="Z292" s="10"/>
      <c r="AA292" s="10"/>
      <c r="AB292" s="10"/>
      <c r="AC292" s="10"/>
      <c r="AE292" s="6"/>
      <c r="AF292" s="1"/>
      <c r="AG292" s="6"/>
      <c r="AH292" s="6">
        <f>U292+AG292</f>
        <v>4.824999999999999</v>
      </c>
      <c r="AI292" s="1"/>
      <c r="AJ292" s="1"/>
      <c r="AK292" s="1"/>
      <c r="AL292" s="18"/>
      <c r="AM292" s="18"/>
      <c r="AN292" s="17"/>
      <c r="AO292" s="1"/>
      <c r="AP292" s="1"/>
      <c r="AQ292" s="14"/>
      <c r="AR292" s="14"/>
      <c r="AS292" s="9"/>
      <c r="AT292" s="6"/>
      <c r="AW292" s="1"/>
      <c r="AX292" s="1"/>
      <c r="AY292" s="1"/>
      <c r="AZ292" s="6" t="e">
        <f>T292/IU292</f>
        <v>#VALUE!</v>
      </c>
      <c r="BA292" s="6">
        <f>T292/C292</f>
        <v>0.19412159141707644</v>
      </c>
      <c r="BB292" s="1"/>
      <c r="BD292" s="23"/>
      <c r="BE292" s="23"/>
      <c r="BF292" s="10"/>
      <c r="BG292" s="23"/>
      <c r="BH292" s="23"/>
      <c r="BI292" s="1"/>
      <c r="BJ292" t="s">
        <v>866</v>
      </c>
    </row>
    <row r="293" spans="1:62" ht="12.75">
      <c r="A293" s="38" t="s">
        <v>102</v>
      </c>
      <c r="B293" t="s">
        <v>9</v>
      </c>
      <c r="C293" s="25">
        <v>223.8</v>
      </c>
      <c r="D293" t="s">
        <v>1198</v>
      </c>
      <c r="E293" s="25" t="s">
        <v>155</v>
      </c>
      <c r="F293" s="31"/>
      <c r="G293" s="30"/>
      <c r="H293" s="31">
        <f>G293/1.5</f>
        <v>0</v>
      </c>
      <c r="I293" t="s">
        <v>613</v>
      </c>
      <c r="J293" s="1" t="s">
        <v>396</v>
      </c>
      <c r="K293" t="s">
        <v>690</v>
      </c>
      <c r="L293" s="1" t="s">
        <v>1341</v>
      </c>
      <c r="M293" s="1" t="s">
        <v>1064</v>
      </c>
      <c r="N293" t="s">
        <v>9</v>
      </c>
      <c r="O293" s="4"/>
      <c r="P293" s="23">
        <v>18</v>
      </c>
      <c r="Q293" s="28">
        <v>3</v>
      </c>
      <c r="R293" s="28">
        <v>0</v>
      </c>
      <c r="S293" s="1">
        <v>9</v>
      </c>
      <c r="T293" s="6">
        <f>Q293+(R293/20)+(S293/240)</f>
        <v>3.0375</v>
      </c>
      <c r="V293" s="10">
        <f>(T293*20)/P293</f>
        <v>3.375</v>
      </c>
      <c r="W293" s="1"/>
      <c r="X293" s="10"/>
      <c r="Y293" s="10"/>
      <c r="Z293" s="10"/>
      <c r="AA293" s="10"/>
      <c r="AB293" s="10"/>
      <c r="AC293" s="10"/>
      <c r="AE293" s="6"/>
      <c r="AF293" s="1"/>
      <c r="AG293" s="6"/>
      <c r="AI293" s="1"/>
      <c r="AJ293" s="1"/>
      <c r="AK293" s="1"/>
      <c r="AL293" s="18"/>
      <c r="AM293" s="18"/>
      <c r="AN293" s="17"/>
      <c r="AO293" s="1"/>
      <c r="AP293" s="1"/>
      <c r="AQ293" s="14"/>
      <c r="AR293" s="14"/>
      <c r="AS293" s="9"/>
      <c r="AT293" s="6"/>
      <c r="AW293" s="1"/>
      <c r="AX293" s="1"/>
      <c r="AY293" s="1"/>
      <c r="AZ293" s="6" t="e">
        <f>T293/IU293</f>
        <v>#VALUE!</v>
      </c>
      <c r="BA293" s="6">
        <f>T293/C293</f>
        <v>0.013572386058981234</v>
      </c>
      <c r="BB293" s="1"/>
      <c r="BD293" s="23"/>
      <c r="BE293" s="23"/>
      <c r="BF293" s="10"/>
      <c r="BG293" s="23"/>
      <c r="BH293" s="23"/>
      <c r="BI293" s="1"/>
      <c r="BJ293" t="s">
        <v>690</v>
      </c>
    </row>
    <row r="294" spans="1:61" ht="12.75">
      <c r="A294" s="38"/>
      <c r="C294" s="25"/>
      <c r="E294" s="25"/>
      <c r="F294" s="31"/>
      <c r="G294" s="30"/>
      <c r="H294" s="31"/>
      <c r="J294" s="1"/>
      <c r="L294" s="1"/>
      <c r="M294" s="1"/>
      <c r="O294" s="4"/>
      <c r="P294" s="23"/>
      <c r="Q294" s="28"/>
      <c r="R294" s="28"/>
      <c r="S294" s="1"/>
      <c r="W294" s="1"/>
      <c r="X294" s="10"/>
      <c r="Y294" s="10"/>
      <c r="Z294" s="10"/>
      <c r="AA294" s="10"/>
      <c r="AB294" s="10"/>
      <c r="AC294" s="10"/>
      <c r="AE294" s="6"/>
      <c r="AF294" s="1"/>
      <c r="AG294" s="6"/>
      <c r="AI294" s="1"/>
      <c r="AJ294" s="1"/>
      <c r="AK294" s="1"/>
      <c r="AL294" s="18"/>
      <c r="AM294" s="18"/>
      <c r="AN294" s="17"/>
      <c r="AO294" s="1"/>
      <c r="AP294" s="1"/>
      <c r="AQ294" s="14"/>
      <c r="AR294" s="14"/>
      <c r="AS294" s="9"/>
      <c r="AT294" s="6"/>
      <c r="AW294" s="1"/>
      <c r="AX294" s="1"/>
      <c r="AY294" s="1"/>
      <c r="AZ294" s="6" t="e">
        <f>T294/IU294</f>
        <v>#VALUE!</v>
      </c>
      <c r="BA294" s="6" t="e">
        <f>T294/C294</f>
        <v>#VALUE!</v>
      </c>
      <c r="BB294" s="1"/>
      <c r="BD294" s="23"/>
      <c r="BE294" s="23"/>
      <c r="BF294" s="10"/>
      <c r="BG294" s="23"/>
      <c r="BH294" s="23"/>
      <c r="BI294" s="1"/>
    </row>
    <row r="295" spans="1:62" ht="12.75">
      <c r="A295" s="38" t="s">
        <v>103</v>
      </c>
      <c r="B295" t="s">
        <v>9</v>
      </c>
      <c r="C295" s="25">
        <v>224.1</v>
      </c>
      <c r="D295" t="s">
        <v>1199</v>
      </c>
      <c r="E295" s="25" t="s">
        <v>155</v>
      </c>
      <c r="F295" s="31"/>
      <c r="G295" s="31">
        <v>15</v>
      </c>
      <c r="H295" s="31">
        <f>G295/1.5</f>
        <v>10</v>
      </c>
      <c r="I295" t="s">
        <v>754</v>
      </c>
      <c r="J295" s="1" t="s">
        <v>396</v>
      </c>
      <c r="K295" t="s">
        <v>710</v>
      </c>
      <c r="L295" s="1" t="s">
        <v>1341</v>
      </c>
      <c r="M295" s="1" t="s">
        <v>416</v>
      </c>
      <c r="N295" t="s">
        <v>1246</v>
      </c>
      <c r="O295" s="4"/>
      <c r="P295" s="23">
        <v>180</v>
      </c>
      <c r="Q295" s="28">
        <v>90</v>
      </c>
      <c r="R295" s="28">
        <v>0</v>
      </c>
      <c r="S295" s="1">
        <v>0</v>
      </c>
      <c r="T295" s="6">
        <f>Q295+(R295/20)+(S295/240)</f>
        <v>90</v>
      </c>
      <c r="U295" s="6">
        <v>15</v>
      </c>
      <c r="V295" s="10">
        <f>(T295*20)/P295</f>
        <v>10</v>
      </c>
      <c r="W295" s="1"/>
      <c r="X295" s="10"/>
      <c r="Y295" s="10"/>
      <c r="Z295" s="10"/>
      <c r="AA295" s="10"/>
      <c r="AB295" s="10"/>
      <c r="AC295" s="10"/>
      <c r="AE295" s="6"/>
      <c r="AF295" s="1"/>
      <c r="AG295" s="6"/>
      <c r="AH295" s="6">
        <f>U295+AG295</f>
        <v>15</v>
      </c>
      <c r="AI295" s="1"/>
      <c r="AJ295" s="1"/>
      <c r="AK295" s="1"/>
      <c r="AL295" s="18"/>
      <c r="AM295" s="18"/>
      <c r="AN295" s="17"/>
      <c r="AO295" s="1"/>
      <c r="AP295" s="1"/>
      <c r="AQ295" s="14"/>
      <c r="AR295" s="14"/>
      <c r="AS295" s="9"/>
      <c r="AT295" s="6"/>
      <c r="AW295" s="1"/>
      <c r="AX295" s="1"/>
      <c r="AY295" s="1"/>
      <c r="AZ295" s="6" t="e">
        <f>T295/IU295</f>
        <v>#VALUE!</v>
      </c>
      <c r="BA295" s="6">
        <f>T295/C295</f>
        <v>0.40160642570281124</v>
      </c>
      <c r="BB295" s="1"/>
      <c r="BD295" s="23"/>
      <c r="BE295" s="23"/>
      <c r="BF295" s="10"/>
      <c r="BG295" s="23"/>
      <c r="BH295" s="23"/>
      <c r="BI295" s="1"/>
      <c r="BJ295" t="s">
        <v>710</v>
      </c>
    </row>
    <row r="296" spans="1:62" ht="12.75">
      <c r="A296" s="38" t="s">
        <v>103</v>
      </c>
      <c r="B296" t="s">
        <v>9</v>
      </c>
      <c r="C296" s="25">
        <v>224.2</v>
      </c>
      <c r="D296" t="s">
        <v>1199</v>
      </c>
      <c r="E296" s="25" t="s">
        <v>155</v>
      </c>
      <c r="F296" s="31">
        <f>4/3</f>
        <v>1.3333333333333333</v>
      </c>
      <c r="G296" s="31">
        <v>15</v>
      </c>
      <c r="H296" s="31">
        <f>G296/1.5</f>
        <v>10</v>
      </c>
      <c r="I296" t="s">
        <v>1395</v>
      </c>
      <c r="J296" s="1" t="s">
        <v>396</v>
      </c>
      <c r="K296" t="s">
        <v>710</v>
      </c>
      <c r="L296" s="1" t="s">
        <v>1341</v>
      </c>
      <c r="M296" s="1" t="s">
        <v>416</v>
      </c>
      <c r="N296" t="s">
        <v>379</v>
      </c>
      <c r="O296" s="4">
        <f>4/3</f>
        <v>1.3333333333333333</v>
      </c>
      <c r="P296" s="23"/>
      <c r="Q296" s="28">
        <v>20</v>
      </c>
      <c r="R296" s="28">
        <v>0</v>
      </c>
      <c r="S296" s="1">
        <v>0</v>
      </c>
      <c r="T296" s="6">
        <f>Q296+(R296/20)+(S296/240)</f>
        <v>20</v>
      </c>
      <c r="U296" s="6">
        <f>T296/O296</f>
        <v>15</v>
      </c>
      <c r="V296" s="10"/>
      <c r="W296" s="1"/>
      <c r="X296" s="10"/>
      <c r="Y296" s="10"/>
      <c r="Z296" s="10"/>
      <c r="AA296" s="10"/>
      <c r="AB296" s="10"/>
      <c r="AC296" s="10"/>
      <c r="AE296" s="6"/>
      <c r="AF296" s="1"/>
      <c r="AG296" s="6"/>
      <c r="AH296" s="6">
        <f>U296+AG296</f>
        <v>15</v>
      </c>
      <c r="AI296" s="1"/>
      <c r="AJ296" s="1"/>
      <c r="AK296" s="1"/>
      <c r="AL296" s="18"/>
      <c r="AM296" s="18"/>
      <c r="AN296" s="17"/>
      <c r="AO296" s="1"/>
      <c r="AP296" s="1"/>
      <c r="AQ296" s="14"/>
      <c r="AR296" s="14"/>
      <c r="AS296" s="9"/>
      <c r="AT296" s="6"/>
      <c r="AW296" s="1"/>
      <c r="AX296" s="1"/>
      <c r="AY296" s="1"/>
      <c r="AZ296" s="6" t="e">
        <f>T296/IU296</f>
        <v>#VALUE!</v>
      </c>
      <c r="BA296" s="6">
        <f>T296/C296</f>
        <v>0.08920606601248886</v>
      </c>
      <c r="BB296" s="1"/>
      <c r="BD296" s="23"/>
      <c r="BE296" s="23"/>
      <c r="BF296" s="10"/>
      <c r="BG296" s="23"/>
      <c r="BH296" s="23"/>
      <c r="BI296" s="1"/>
      <c r="BJ296" t="s">
        <v>710</v>
      </c>
    </row>
    <row r="297" spans="1:62" ht="12.75">
      <c r="A297" s="38" t="s">
        <v>103</v>
      </c>
      <c r="B297" t="s">
        <v>9</v>
      </c>
      <c r="C297" s="25">
        <v>224.3</v>
      </c>
      <c r="D297" t="s">
        <v>1199</v>
      </c>
      <c r="E297" s="25" t="s">
        <v>155</v>
      </c>
      <c r="F297" s="31">
        <v>1</v>
      </c>
      <c r="G297" s="31">
        <v>15</v>
      </c>
      <c r="H297" s="31">
        <f>G297/1.5</f>
        <v>10</v>
      </c>
      <c r="I297" t="s">
        <v>1395</v>
      </c>
      <c r="J297" s="1" t="s">
        <v>396</v>
      </c>
      <c r="K297" t="s">
        <v>1159</v>
      </c>
      <c r="L297" s="1" t="s">
        <v>1341</v>
      </c>
      <c r="M297" s="1" t="s">
        <v>416</v>
      </c>
      <c r="N297" t="s">
        <v>185</v>
      </c>
      <c r="O297" s="4">
        <v>1</v>
      </c>
      <c r="P297" s="23"/>
      <c r="Q297" s="28">
        <v>15</v>
      </c>
      <c r="R297" s="28">
        <v>0</v>
      </c>
      <c r="S297" s="1">
        <v>0</v>
      </c>
      <c r="T297" s="6">
        <f>Q297+(R297/20)+(S297/240)</f>
        <v>15</v>
      </c>
      <c r="U297" s="6">
        <f>T297/O297</f>
        <v>15</v>
      </c>
      <c r="V297" s="10"/>
      <c r="W297" s="1"/>
      <c r="X297" s="10"/>
      <c r="Y297" s="10"/>
      <c r="Z297" s="10"/>
      <c r="AA297" s="10"/>
      <c r="AB297" s="10"/>
      <c r="AC297" s="10"/>
      <c r="AE297" s="6"/>
      <c r="AF297" s="1"/>
      <c r="AG297" s="6"/>
      <c r="AH297" s="6">
        <f>U297+AG297</f>
        <v>15</v>
      </c>
      <c r="AI297" s="1"/>
      <c r="AJ297" s="1"/>
      <c r="AK297" s="1"/>
      <c r="AL297" s="18"/>
      <c r="AM297" s="18"/>
      <c r="AN297" s="17"/>
      <c r="AO297" s="1"/>
      <c r="AP297" s="1"/>
      <c r="AQ297" s="14"/>
      <c r="AR297" s="14"/>
      <c r="AS297" s="9"/>
      <c r="AT297" s="6"/>
      <c r="AW297" s="1"/>
      <c r="AX297" s="1"/>
      <c r="AY297" s="1"/>
      <c r="AZ297" s="6" t="e">
        <f>T297/IU297</f>
        <v>#VALUE!</v>
      </c>
      <c r="BA297" s="6">
        <f>T297/C297</f>
        <v>0.06687472135532768</v>
      </c>
      <c r="BB297" s="1"/>
      <c r="BD297" s="23"/>
      <c r="BE297" s="23"/>
      <c r="BF297" s="10"/>
      <c r="BG297" s="23"/>
      <c r="BH297" s="23"/>
      <c r="BI297" s="1"/>
      <c r="BJ297" t="s">
        <v>1159</v>
      </c>
    </row>
    <row r="298" spans="1:62" ht="12.75">
      <c r="A298" s="38" t="s">
        <v>103</v>
      </c>
      <c r="B298" t="s">
        <v>9</v>
      </c>
      <c r="C298" s="25">
        <v>224.4</v>
      </c>
      <c r="D298" t="s">
        <v>1199</v>
      </c>
      <c r="E298" s="25" t="s">
        <v>155</v>
      </c>
      <c r="F298" s="31"/>
      <c r="G298" s="31"/>
      <c r="H298" s="31">
        <f>G298/1.5</f>
        <v>0</v>
      </c>
      <c r="I298" t="s">
        <v>757</v>
      </c>
      <c r="J298" s="1" t="s">
        <v>396</v>
      </c>
      <c r="K298" t="s">
        <v>621</v>
      </c>
      <c r="L298" s="1" t="s">
        <v>809</v>
      </c>
      <c r="M298" s="1" t="s">
        <v>416</v>
      </c>
      <c r="N298" t="s">
        <v>9</v>
      </c>
      <c r="O298" s="4"/>
      <c r="P298" s="23">
        <v>42</v>
      </c>
      <c r="Q298" s="28">
        <v>14</v>
      </c>
      <c r="R298" s="28">
        <v>14</v>
      </c>
      <c r="S298" s="1">
        <v>0</v>
      </c>
      <c r="T298" s="6">
        <f>Q298+(R298/20)+(S298/240)</f>
        <v>14.7</v>
      </c>
      <c r="U298" s="6"/>
      <c r="V298" s="10">
        <f>(T298*20)/P298</f>
        <v>7</v>
      </c>
      <c r="W298" s="1"/>
      <c r="X298" s="10"/>
      <c r="Y298" s="10"/>
      <c r="Z298" s="10"/>
      <c r="AA298" s="10"/>
      <c r="AB298" s="10"/>
      <c r="AC298" s="10"/>
      <c r="AE298" s="6"/>
      <c r="AF298" s="1"/>
      <c r="AG298" s="6"/>
      <c r="AH298" s="6"/>
      <c r="AI298" s="1"/>
      <c r="AJ298" s="1"/>
      <c r="AK298" s="1"/>
      <c r="AL298" s="18"/>
      <c r="AM298" s="18"/>
      <c r="AN298" s="17"/>
      <c r="AO298" s="1"/>
      <c r="AP298" s="1"/>
      <c r="AQ298" s="14"/>
      <c r="AR298" s="14"/>
      <c r="AS298" s="9"/>
      <c r="AT298" s="6"/>
      <c r="AW298" s="1"/>
      <c r="AX298" s="1"/>
      <c r="AY298" s="1"/>
      <c r="AZ298" s="6" t="e">
        <f>T298/IU298</f>
        <v>#VALUE!</v>
      </c>
      <c r="BA298" s="6">
        <f>T298/C298</f>
        <v>0.06550802139037433</v>
      </c>
      <c r="BB298" s="1"/>
      <c r="BD298" s="23"/>
      <c r="BE298" s="23"/>
      <c r="BF298" s="10"/>
      <c r="BG298" s="23"/>
      <c r="BH298" s="23"/>
      <c r="BI298" s="1"/>
      <c r="BJ298" t="s">
        <v>621</v>
      </c>
    </row>
    <row r="299" spans="1:62" ht="12.75">
      <c r="A299" s="38" t="s">
        <v>103</v>
      </c>
      <c r="B299" t="s">
        <v>9</v>
      </c>
      <c r="C299" s="25">
        <v>224.5</v>
      </c>
      <c r="D299" t="s">
        <v>1199</v>
      </c>
      <c r="E299" s="25" t="s">
        <v>155</v>
      </c>
      <c r="F299" s="31"/>
      <c r="G299" s="31"/>
      <c r="H299" s="31">
        <f>G299/1.5</f>
        <v>0</v>
      </c>
      <c r="I299" t="s">
        <v>614</v>
      </c>
      <c r="J299" s="1" t="s">
        <v>396</v>
      </c>
      <c r="K299" t="s">
        <v>621</v>
      </c>
      <c r="L299" s="1" t="s">
        <v>809</v>
      </c>
      <c r="M299" s="1" t="s">
        <v>416</v>
      </c>
      <c r="N299" t="s">
        <v>9</v>
      </c>
      <c r="O299" s="4"/>
      <c r="P299" s="23">
        <v>24</v>
      </c>
      <c r="Q299" s="28">
        <v>8</v>
      </c>
      <c r="R299" s="28">
        <v>8</v>
      </c>
      <c r="S299" s="1">
        <v>0</v>
      </c>
      <c r="T299" s="6">
        <f>Q299+(R299/20)+(S299/240)</f>
        <v>8.4</v>
      </c>
      <c r="U299" s="6"/>
      <c r="V299" s="10">
        <f>(T299*20)/P299</f>
        <v>7</v>
      </c>
      <c r="W299" s="1"/>
      <c r="X299" s="10"/>
      <c r="Y299" s="10"/>
      <c r="Z299" s="10"/>
      <c r="AA299" s="10"/>
      <c r="AB299" s="10"/>
      <c r="AC299" s="10"/>
      <c r="AE299" s="6"/>
      <c r="AF299" s="1"/>
      <c r="AG299" s="6"/>
      <c r="AH299" s="6"/>
      <c r="AI299" s="1"/>
      <c r="AJ299" s="1"/>
      <c r="AK299" s="1"/>
      <c r="AL299" s="18"/>
      <c r="AM299" s="18"/>
      <c r="AN299" s="17"/>
      <c r="AO299" s="1"/>
      <c r="AP299" s="1"/>
      <c r="AQ299" s="14"/>
      <c r="AR299" s="14"/>
      <c r="AS299" s="9"/>
      <c r="AT299" s="6"/>
      <c r="AW299" s="1"/>
      <c r="AX299" s="1"/>
      <c r="AY299" s="1"/>
      <c r="AZ299" s="6" t="e">
        <f>T299/IU299</f>
        <v>#VALUE!</v>
      </c>
      <c r="BA299" s="6">
        <f>T299/C299</f>
        <v>0.037416481069042315</v>
      </c>
      <c r="BB299" s="1"/>
      <c r="BD299" s="23"/>
      <c r="BE299" s="23"/>
      <c r="BF299" s="10"/>
      <c r="BG299" s="23"/>
      <c r="BH299" s="23"/>
      <c r="BI299" s="1"/>
      <c r="BJ299" t="s">
        <v>621</v>
      </c>
    </row>
    <row r="300" spans="1:61" ht="12.75">
      <c r="A300" s="38"/>
      <c r="C300" s="25"/>
      <c r="E300" s="25"/>
      <c r="F300" s="31"/>
      <c r="G300" s="31"/>
      <c r="H300" s="31"/>
      <c r="J300" s="1"/>
      <c r="L300" s="1"/>
      <c r="M300" s="1"/>
      <c r="O300" s="4"/>
      <c r="P300" s="23"/>
      <c r="Q300" s="28"/>
      <c r="R300" s="28"/>
      <c r="S300" s="1"/>
      <c r="T300" s="6"/>
      <c r="U300" s="6"/>
      <c r="V300" s="10"/>
      <c r="W300" s="1"/>
      <c r="X300" s="10"/>
      <c r="Y300" s="10"/>
      <c r="Z300" s="10"/>
      <c r="AA300" s="10"/>
      <c r="AB300" s="10"/>
      <c r="AC300" s="10"/>
      <c r="AE300" s="6"/>
      <c r="AF300" s="1"/>
      <c r="AG300" s="6"/>
      <c r="AH300" s="6"/>
      <c r="AI300" s="1"/>
      <c r="AJ300" s="1"/>
      <c r="AK300" s="1"/>
      <c r="AL300" s="18"/>
      <c r="AM300" s="18"/>
      <c r="AN300" s="17"/>
      <c r="AO300" s="1"/>
      <c r="AP300" s="1"/>
      <c r="AQ300" s="14"/>
      <c r="AR300" s="14"/>
      <c r="AS300" s="9"/>
      <c r="AT300" s="6"/>
      <c r="AW300" s="1"/>
      <c r="AX300" s="1"/>
      <c r="AY300" s="1"/>
      <c r="AZ300" s="6" t="e">
        <f>T300/IU300</f>
        <v>#VALUE!</v>
      </c>
      <c r="BA300" s="6" t="e">
        <f>T300/C300</f>
        <v>#VALUE!</v>
      </c>
      <c r="BB300" s="1"/>
      <c r="BD300" s="23"/>
      <c r="BE300" s="23"/>
      <c r="BF300" s="10"/>
      <c r="BG300" s="23"/>
      <c r="BH300" s="23"/>
      <c r="BI300" s="1"/>
    </row>
    <row r="301" spans="1:62" ht="12.75">
      <c r="A301" s="38" t="s">
        <v>103</v>
      </c>
      <c r="B301" t="s">
        <v>9</v>
      </c>
      <c r="C301" s="25" t="s">
        <v>226</v>
      </c>
      <c r="D301" t="s">
        <v>1199</v>
      </c>
      <c r="E301" s="25" t="s">
        <v>155</v>
      </c>
      <c r="F301" s="31">
        <v>1.25</v>
      </c>
      <c r="G301" s="31"/>
      <c r="H301" s="31">
        <f>G301/1.5</f>
        <v>0</v>
      </c>
      <c r="I301" t="s">
        <v>1389</v>
      </c>
      <c r="J301" s="1" t="s">
        <v>396</v>
      </c>
      <c r="K301" t="s">
        <v>621</v>
      </c>
      <c r="L301" s="1" t="s">
        <v>809</v>
      </c>
      <c r="M301" s="1" t="s">
        <v>416</v>
      </c>
      <c r="N301" t="s">
        <v>380</v>
      </c>
      <c r="O301" s="4">
        <v>1.25</v>
      </c>
      <c r="P301" s="23">
        <v>24</v>
      </c>
      <c r="Q301" s="28">
        <v>36</v>
      </c>
      <c r="R301" s="28">
        <v>14</v>
      </c>
      <c r="S301" s="1">
        <v>0</v>
      </c>
      <c r="T301" s="6">
        <f>Q301+(R301/20)+(S301/240)</f>
        <v>36.7</v>
      </c>
      <c r="U301" s="6"/>
      <c r="W301" s="1"/>
      <c r="X301" s="10"/>
      <c r="Y301" s="10"/>
      <c r="Z301" s="10"/>
      <c r="AA301" s="10"/>
      <c r="AB301" s="10"/>
      <c r="AC301" s="10"/>
      <c r="AE301" s="6"/>
      <c r="AF301" s="1"/>
      <c r="AG301" s="6"/>
      <c r="AH301" s="6"/>
      <c r="AI301" s="1"/>
      <c r="AJ301" s="1"/>
      <c r="AK301" s="1"/>
      <c r="AL301" s="18"/>
      <c r="AM301" s="18"/>
      <c r="AN301" s="17"/>
      <c r="AO301" s="1"/>
      <c r="AP301" s="1"/>
      <c r="AQ301" s="14"/>
      <c r="AR301" s="14"/>
      <c r="AS301" s="9"/>
      <c r="AT301" s="6"/>
      <c r="AW301" s="1"/>
      <c r="AX301" s="1"/>
      <c r="AY301" s="1"/>
      <c r="AZ301" s="6" t="e">
        <f>T301/IU301</f>
        <v>#VALUE!</v>
      </c>
      <c r="BA301" s="6" t="e">
        <f>T301/C301</f>
        <v>#VALUE!</v>
      </c>
      <c r="BB301" s="1"/>
      <c r="BD301" s="23"/>
      <c r="BE301" s="23"/>
      <c r="BF301" s="10"/>
      <c r="BG301" s="23"/>
      <c r="BH301" s="23"/>
      <c r="BI301" s="1"/>
      <c r="BJ301" t="s">
        <v>621</v>
      </c>
    </row>
    <row r="302" spans="1:62" ht="12.75">
      <c r="A302" s="38" t="s">
        <v>103</v>
      </c>
      <c r="B302" t="s">
        <v>9</v>
      </c>
      <c r="C302" s="25" t="s">
        <v>227</v>
      </c>
      <c r="D302" t="s">
        <v>1199</v>
      </c>
      <c r="E302" s="25" t="s">
        <v>155</v>
      </c>
      <c r="F302" s="31">
        <v>9</v>
      </c>
      <c r="G302" s="31">
        <v>4.975</v>
      </c>
      <c r="H302" s="31">
        <f>G302/1.5</f>
        <v>3.3166666666666664</v>
      </c>
      <c r="I302" t="s">
        <v>920</v>
      </c>
      <c r="J302" s="1" t="s">
        <v>396</v>
      </c>
      <c r="K302" t="s">
        <v>1320</v>
      </c>
      <c r="L302" s="1" t="s">
        <v>955</v>
      </c>
      <c r="M302" s="1" t="s">
        <v>1314</v>
      </c>
      <c r="N302" t="s">
        <v>9</v>
      </c>
      <c r="O302" s="4">
        <v>9</v>
      </c>
      <c r="P302" s="23"/>
      <c r="Q302" s="28">
        <v>44</v>
      </c>
      <c r="R302" s="28">
        <v>15</v>
      </c>
      <c r="S302" s="1">
        <v>6</v>
      </c>
      <c r="T302" s="6">
        <f>Q302+(R302/20)+(S302/240)</f>
        <v>44.775</v>
      </c>
      <c r="U302" s="6">
        <f>T302/O302</f>
        <v>4.975</v>
      </c>
      <c r="W302" s="1"/>
      <c r="X302" s="10"/>
      <c r="Y302" s="10"/>
      <c r="Z302" s="10"/>
      <c r="AA302" s="10"/>
      <c r="AB302" s="10"/>
      <c r="AC302" s="10"/>
      <c r="AE302" s="6"/>
      <c r="AF302" s="1"/>
      <c r="AG302" s="6"/>
      <c r="AH302" s="6">
        <f>U302+AG302</f>
        <v>4.975</v>
      </c>
      <c r="AI302" s="1"/>
      <c r="AJ302" s="1"/>
      <c r="AK302" s="1"/>
      <c r="AL302" s="18"/>
      <c r="AM302" s="18"/>
      <c r="AN302" s="17"/>
      <c r="AO302" s="1"/>
      <c r="AP302" s="1"/>
      <c r="AQ302" s="14"/>
      <c r="AR302" s="14"/>
      <c r="AS302" s="9"/>
      <c r="AT302" s="6"/>
      <c r="AW302" s="1"/>
      <c r="AX302" s="1"/>
      <c r="AY302" s="1"/>
      <c r="AZ302" s="6" t="e">
        <f>T302/IU302</f>
        <v>#VALUE!</v>
      </c>
      <c r="BA302" s="6" t="e">
        <f>T302/C302</f>
        <v>#VALUE!</v>
      </c>
      <c r="BB302" s="1"/>
      <c r="BD302" s="23"/>
      <c r="BE302" s="23"/>
      <c r="BF302" s="10"/>
      <c r="BG302" s="23"/>
      <c r="BH302" s="23"/>
      <c r="BI302" s="1"/>
      <c r="BJ302" t="s">
        <v>1320</v>
      </c>
    </row>
    <row r="303" spans="1:62" ht="12.75">
      <c r="A303" s="38" t="s">
        <v>103</v>
      </c>
      <c r="B303" t="s">
        <v>9</v>
      </c>
      <c r="C303" s="25" t="s">
        <v>228</v>
      </c>
      <c r="D303" t="s">
        <v>1199</v>
      </c>
      <c r="E303" s="25" t="s">
        <v>155</v>
      </c>
      <c r="F303" s="31"/>
      <c r="G303" s="30"/>
      <c r="H303" s="31">
        <f>G303/1.5</f>
        <v>0</v>
      </c>
      <c r="I303" t="s">
        <v>613</v>
      </c>
      <c r="J303" s="1" t="s">
        <v>396</v>
      </c>
      <c r="K303" t="s">
        <v>690</v>
      </c>
      <c r="L303" s="1" t="s">
        <v>1341</v>
      </c>
      <c r="M303" s="1" t="s">
        <v>1064</v>
      </c>
      <c r="N303" t="s">
        <v>9</v>
      </c>
      <c r="O303" s="4"/>
      <c r="P303" s="23">
        <v>18</v>
      </c>
      <c r="Q303" s="28">
        <v>3</v>
      </c>
      <c r="R303" s="28">
        <v>7</v>
      </c>
      <c r="S303" s="1">
        <v>6</v>
      </c>
      <c r="T303" s="6">
        <f>Q303+(R303/20)+(S303/240)</f>
        <v>3.375</v>
      </c>
      <c r="V303" s="10">
        <f>(T303*20)/P303</f>
        <v>3.75</v>
      </c>
      <c r="W303" s="1"/>
      <c r="X303" s="10"/>
      <c r="Y303" s="10"/>
      <c r="Z303" s="10"/>
      <c r="AA303" s="10"/>
      <c r="AB303" s="10"/>
      <c r="AC303" s="10"/>
      <c r="AE303" s="6"/>
      <c r="AF303" s="1"/>
      <c r="AG303" s="6"/>
      <c r="AH303" s="6"/>
      <c r="AI303" s="1"/>
      <c r="AJ303" s="1"/>
      <c r="AK303" s="1"/>
      <c r="AL303" s="18"/>
      <c r="AM303" s="18"/>
      <c r="AN303" s="17"/>
      <c r="AO303" s="1"/>
      <c r="AP303" s="1"/>
      <c r="AQ303" s="14"/>
      <c r="AR303" s="14"/>
      <c r="AS303" s="9"/>
      <c r="AT303" s="6"/>
      <c r="AW303" s="1"/>
      <c r="AX303" s="1"/>
      <c r="AY303" s="1"/>
      <c r="AZ303" s="6" t="e">
        <f>T303/IU303</f>
        <v>#VALUE!</v>
      </c>
      <c r="BA303" s="6" t="e">
        <f>T303/C303</f>
        <v>#VALUE!</v>
      </c>
      <c r="BB303" s="1"/>
      <c r="BD303" s="23"/>
      <c r="BE303" s="23"/>
      <c r="BF303" s="10"/>
      <c r="BG303" s="23"/>
      <c r="BH303" s="23"/>
      <c r="BI303" s="1"/>
      <c r="BJ303" t="s">
        <v>690</v>
      </c>
    </row>
    <row r="304" spans="1:61" ht="12.75">
      <c r="A304" s="38"/>
      <c r="C304" s="25"/>
      <c r="E304" s="25"/>
      <c r="F304" s="31"/>
      <c r="G304" s="30"/>
      <c r="H304" s="31"/>
      <c r="J304" s="1"/>
      <c r="L304" s="1"/>
      <c r="M304" s="1"/>
      <c r="O304" s="4"/>
      <c r="P304" s="23"/>
      <c r="Q304" s="28"/>
      <c r="R304" s="28"/>
      <c r="S304" s="1"/>
      <c r="T304" s="6"/>
      <c r="V304" s="10"/>
      <c r="W304" s="1"/>
      <c r="X304" s="10"/>
      <c r="Y304" s="10"/>
      <c r="Z304" s="10"/>
      <c r="AA304" s="10"/>
      <c r="AB304" s="10"/>
      <c r="AC304" s="10"/>
      <c r="AE304" s="6"/>
      <c r="AF304" s="1"/>
      <c r="AG304" s="6"/>
      <c r="AH304" s="6"/>
      <c r="AI304" s="1"/>
      <c r="AJ304" s="1"/>
      <c r="AK304" s="1"/>
      <c r="AL304" s="18"/>
      <c r="AM304" s="18"/>
      <c r="AN304" s="17"/>
      <c r="AO304" s="1"/>
      <c r="AP304" s="1"/>
      <c r="AQ304" s="14"/>
      <c r="AR304" s="14"/>
      <c r="AS304" s="9"/>
      <c r="AT304" s="6"/>
      <c r="AW304" s="1"/>
      <c r="AX304" s="1"/>
      <c r="AY304" s="1"/>
      <c r="AZ304" s="6" t="e">
        <f>T304/IU304</f>
        <v>#VALUE!</v>
      </c>
      <c r="BA304" s="6" t="e">
        <f>T304/C304</f>
        <v>#VALUE!</v>
      </c>
      <c r="BB304" s="1"/>
      <c r="BD304" s="23"/>
      <c r="BE304" s="23"/>
      <c r="BF304" s="10"/>
      <c r="BG304" s="23"/>
      <c r="BH304" s="23"/>
      <c r="BI304" s="1"/>
    </row>
    <row r="305" spans="1:62" ht="12.75">
      <c r="A305" s="38" t="s">
        <v>104</v>
      </c>
      <c r="B305" t="s">
        <v>9</v>
      </c>
      <c r="C305" s="25">
        <v>225.1</v>
      </c>
      <c r="D305" t="s">
        <v>1200</v>
      </c>
      <c r="E305" s="25" t="s">
        <v>155</v>
      </c>
      <c r="F305" s="31"/>
      <c r="G305" s="31">
        <v>15</v>
      </c>
      <c r="H305" s="31">
        <f>G305/1.5</f>
        <v>10</v>
      </c>
      <c r="I305" t="s">
        <v>750</v>
      </c>
      <c r="J305" s="1" t="s">
        <v>396</v>
      </c>
      <c r="K305" t="s">
        <v>710</v>
      </c>
      <c r="L305" s="1" t="s">
        <v>1341</v>
      </c>
      <c r="M305" s="1" t="s">
        <v>416</v>
      </c>
      <c r="N305" t="s">
        <v>1268</v>
      </c>
      <c r="O305" s="4"/>
      <c r="P305" s="23">
        <v>180</v>
      </c>
      <c r="Q305" s="28">
        <v>90</v>
      </c>
      <c r="R305" s="28">
        <v>0</v>
      </c>
      <c r="S305" s="1">
        <v>0</v>
      </c>
      <c r="T305" s="6">
        <f>Q305+(R305/20)+(S305/240)</f>
        <v>90</v>
      </c>
      <c r="U305" s="6">
        <v>15</v>
      </c>
      <c r="V305" s="10">
        <f>(T305*20)/P305</f>
        <v>10</v>
      </c>
      <c r="W305" s="1"/>
      <c r="X305" s="10"/>
      <c r="Y305" s="10"/>
      <c r="Z305" s="10"/>
      <c r="AA305" s="10"/>
      <c r="AB305" s="10"/>
      <c r="AC305" s="10"/>
      <c r="AE305" s="6"/>
      <c r="AF305" s="1"/>
      <c r="AG305" s="6"/>
      <c r="AH305" s="6">
        <f>U305+AG305</f>
        <v>15</v>
      </c>
      <c r="AI305" s="1"/>
      <c r="AJ305" s="1"/>
      <c r="AK305" s="1"/>
      <c r="AL305" s="18"/>
      <c r="AM305" s="18"/>
      <c r="AN305" s="17"/>
      <c r="AO305" s="1"/>
      <c r="AP305" s="1"/>
      <c r="AQ305" s="14"/>
      <c r="AR305" s="14"/>
      <c r="AS305" s="9"/>
      <c r="AT305" s="6"/>
      <c r="AW305" s="1"/>
      <c r="AX305" s="1"/>
      <c r="AY305" s="1"/>
      <c r="AZ305" s="6" t="e">
        <f>T305/IU305</f>
        <v>#VALUE!</v>
      </c>
      <c r="BA305" s="6">
        <f>T305/C305</f>
        <v>0.39982230119946693</v>
      </c>
      <c r="BB305" s="1"/>
      <c r="BD305" s="23"/>
      <c r="BE305" s="23"/>
      <c r="BF305" s="10"/>
      <c r="BG305" s="23"/>
      <c r="BH305" s="23"/>
      <c r="BI305" s="1"/>
      <c r="BJ305" t="s">
        <v>710</v>
      </c>
    </row>
    <row r="306" spans="1:62" ht="12.75">
      <c r="A306" s="38" t="s">
        <v>104</v>
      </c>
      <c r="B306" t="s">
        <v>9</v>
      </c>
      <c r="C306" s="25">
        <v>225.2</v>
      </c>
      <c r="D306" t="s">
        <v>1200</v>
      </c>
      <c r="E306" s="25" t="s">
        <v>155</v>
      </c>
      <c r="F306" s="31">
        <f>4/3</f>
        <v>1.3333333333333333</v>
      </c>
      <c r="G306" s="31">
        <v>15</v>
      </c>
      <c r="H306" s="31">
        <f>G306/1.5</f>
        <v>10</v>
      </c>
      <c r="I306" t="s">
        <v>1394</v>
      </c>
      <c r="J306" s="1" t="s">
        <v>396</v>
      </c>
      <c r="K306" t="s">
        <v>1159</v>
      </c>
      <c r="L306" s="1" t="s">
        <v>1341</v>
      </c>
      <c r="M306" s="1" t="s">
        <v>416</v>
      </c>
      <c r="N306" t="s">
        <v>1101</v>
      </c>
      <c r="O306" s="4">
        <f>4/3</f>
        <v>1.3333333333333333</v>
      </c>
      <c r="P306" s="23"/>
      <c r="Q306" s="28">
        <v>20</v>
      </c>
      <c r="R306" s="28">
        <v>0</v>
      </c>
      <c r="S306" s="1">
        <v>0</v>
      </c>
      <c r="T306" s="6">
        <f>Q306+(R306/20)+(S306/240)</f>
        <v>20</v>
      </c>
      <c r="U306" s="6">
        <f>T306/O306</f>
        <v>15</v>
      </c>
      <c r="W306" s="1"/>
      <c r="X306" s="10"/>
      <c r="Y306" s="10"/>
      <c r="Z306" s="10"/>
      <c r="AA306" s="10"/>
      <c r="AB306" s="10"/>
      <c r="AC306" s="10"/>
      <c r="AE306" s="6"/>
      <c r="AF306" s="1"/>
      <c r="AG306" s="6"/>
      <c r="AH306" s="6">
        <f>U306+AG306</f>
        <v>15</v>
      </c>
      <c r="AI306" s="1"/>
      <c r="AJ306" s="1"/>
      <c r="AK306" s="1"/>
      <c r="AL306" s="18"/>
      <c r="AM306" s="18"/>
      <c r="AN306" s="17"/>
      <c r="AO306" s="1"/>
      <c r="AP306" s="1"/>
      <c r="AQ306" s="14"/>
      <c r="AR306" s="14"/>
      <c r="AS306" s="9"/>
      <c r="AT306" s="6"/>
      <c r="AW306" s="1"/>
      <c r="AX306" s="1"/>
      <c r="AY306" s="1"/>
      <c r="AZ306" s="6" t="e">
        <f>T306/IU306</f>
        <v>#VALUE!</v>
      </c>
      <c r="BA306" s="6">
        <f>T306/C306</f>
        <v>0.08880994671403197</v>
      </c>
      <c r="BB306" s="1"/>
      <c r="BD306" s="23"/>
      <c r="BE306" s="23"/>
      <c r="BF306" s="10"/>
      <c r="BG306" s="23"/>
      <c r="BH306" s="23"/>
      <c r="BI306" s="1"/>
      <c r="BJ306" t="s">
        <v>1159</v>
      </c>
    </row>
    <row r="307" spans="1:62" ht="12.75">
      <c r="A307" s="38" t="s">
        <v>104</v>
      </c>
      <c r="B307" t="s">
        <v>9</v>
      </c>
      <c r="C307" s="25">
        <v>225.3</v>
      </c>
      <c r="D307" t="s">
        <v>1200</v>
      </c>
      <c r="E307" s="25" t="s">
        <v>155</v>
      </c>
      <c r="F307" s="31">
        <v>1</v>
      </c>
      <c r="G307" s="31">
        <v>15</v>
      </c>
      <c r="H307" s="31">
        <f>G307/1.5</f>
        <v>10</v>
      </c>
      <c r="I307" t="s">
        <v>1399</v>
      </c>
      <c r="J307" s="1" t="s">
        <v>396</v>
      </c>
      <c r="K307" t="s">
        <v>1159</v>
      </c>
      <c r="L307" s="1" t="s">
        <v>1341</v>
      </c>
      <c r="M307" s="1" t="s">
        <v>416</v>
      </c>
      <c r="N307" t="s">
        <v>551</v>
      </c>
      <c r="O307" s="4">
        <v>1</v>
      </c>
      <c r="P307" s="23"/>
      <c r="Q307" s="28">
        <v>15</v>
      </c>
      <c r="R307" s="28">
        <v>0</v>
      </c>
      <c r="S307" s="1">
        <v>0</v>
      </c>
      <c r="T307" s="6">
        <f>Q307+(R307/20)+(S307/240)</f>
        <v>15</v>
      </c>
      <c r="U307" s="6">
        <f>T307/O307</f>
        <v>15</v>
      </c>
      <c r="W307" s="1"/>
      <c r="X307" s="10"/>
      <c r="Y307" s="10"/>
      <c r="Z307" s="10"/>
      <c r="AA307" s="10"/>
      <c r="AB307" s="10"/>
      <c r="AC307" s="10"/>
      <c r="AE307" s="6"/>
      <c r="AF307" s="1"/>
      <c r="AG307" s="6"/>
      <c r="AH307" s="6">
        <f>U307+AG307</f>
        <v>15</v>
      </c>
      <c r="AI307" s="1"/>
      <c r="AJ307" s="1"/>
      <c r="AK307" s="1"/>
      <c r="AL307" s="18"/>
      <c r="AM307" s="18"/>
      <c r="AN307" s="17"/>
      <c r="AO307" s="1"/>
      <c r="AP307" s="1"/>
      <c r="AQ307" s="14"/>
      <c r="AR307" s="14"/>
      <c r="AS307" s="9"/>
      <c r="AT307" s="6"/>
      <c r="AW307" s="1"/>
      <c r="AX307" s="1"/>
      <c r="AY307" s="1"/>
      <c r="AZ307" s="6" t="e">
        <f>T307/IU307</f>
        <v>#VALUE!</v>
      </c>
      <c r="BA307" s="6">
        <f>T307/C307</f>
        <v>0.06657789613848202</v>
      </c>
      <c r="BB307" s="1"/>
      <c r="BD307" s="23"/>
      <c r="BE307" s="23"/>
      <c r="BF307" s="10"/>
      <c r="BG307" s="23"/>
      <c r="BH307" s="23"/>
      <c r="BI307" s="1"/>
      <c r="BJ307" t="s">
        <v>1159</v>
      </c>
    </row>
    <row r="308" spans="1:62" ht="12.75">
      <c r="A308" s="38" t="s">
        <v>104</v>
      </c>
      <c r="B308" t="s">
        <v>9</v>
      </c>
      <c r="C308" s="25">
        <v>225.4</v>
      </c>
      <c r="D308" t="s">
        <v>1200</v>
      </c>
      <c r="E308" s="25" t="s">
        <v>155</v>
      </c>
      <c r="F308" s="31"/>
      <c r="G308" s="30"/>
      <c r="H308" s="31">
        <f>G308/1.5</f>
        <v>0</v>
      </c>
      <c r="I308" t="s">
        <v>741</v>
      </c>
      <c r="J308" s="1" t="s">
        <v>396</v>
      </c>
      <c r="K308" t="s">
        <v>621</v>
      </c>
      <c r="L308" s="1" t="s">
        <v>809</v>
      </c>
      <c r="M308" s="1" t="s">
        <v>416</v>
      </c>
      <c r="N308" t="s">
        <v>9</v>
      </c>
      <c r="O308" s="4"/>
      <c r="P308" s="23">
        <v>42</v>
      </c>
      <c r="Q308" s="28">
        <v>14</v>
      </c>
      <c r="R308" s="28">
        <v>14</v>
      </c>
      <c r="S308" s="1">
        <v>0</v>
      </c>
      <c r="T308" s="6">
        <f>Q308+(R308/20)+(S308/240)</f>
        <v>14.7</v>
      </c>
      <c r="V308" s="10">
        <f>(T308*20)/P308</f>
        <v>7</v>
      </c>
      <c r="W308" s="1"/>
      <c r="X308" s="10"/>
      <c r="Y308" s="10"/>
      <c r="Z308" s="10"/>
      <c r="AA308" s="10"/>
      <c r="AB308" s="10"/>
      <c r="AC308" s="10"/>
      <c r="AE308" s="6"/>
      <c r="AF308" s="1"/>
      <c r="AG308" s="6"/>
      <c r="AH308" s="6"/>
      <c r="AI308" s="1"/>
      <c r="AJ308" s="1"/>
      <c r="AK308" s="1"/>
      <c r="AL308" s="18"/>
      <c r="AM308" s="18"/>
      <c r="AN308" s="17"/>
      <c r="AO308" s="1"/>
      <c r="AP308" s="1"/>
      <c r="AQ308" s="14"/>
      <c r="AR308" s="14"/>
      <c r="AS308" s="9"/>
      <c r="AT308" s="6"/>
      <c r="AW308" s="1"/>
      <c r="AX308" s="1"/>
      <c r="AY308" s="1"/>
      <c r="AZ308" s="6" t="e">
        <f>T308/IU308</f>
        <v>#VALUE!</v>
      </c>
      <c r="BA308" s="6">
        <f>T308/C308</f>
        <v>0.06521739130434782</v>
      </c>
      <c r="BB308" s="1"/>
      <c r="BD308" s="23"/>
      <c r="BE308" s="23"/>
      <c r="BF308" s="10"/>
      <c r="BG308" s="23"/>
      <c r="BH308" s="23"/>
      <c r="BI308" s="1"/>
      <c r="BJ308" t="s">
        <v>621</v>
      </c>
    </row>
    <row r="309" spans="1:62" ht="12.75">
      <c r="A309" s="38" t="s">
        <v>104</v>
      </c>
      <c r="B309" t="s">
        <v>9</v>
      </c>
      <c r="C309" s="25">
        <v>225.5</v>
      </c>
      <c r="D309" t="s">
        <v>1200</v>
      </c>
      <c r="E309" s="25" t="s">
        <v>155</v>
      </c>
      <c r="F309" s="31"/>
      <c r="G309" s="30"/>
      <c r="H309" s="31">
        <f>G309/1.5</f>
        <v>0</v>
      </c>
      <c r="I309" t="s">
        <v>743</v>
      </c>
      <c r="J309" s="1" t="s">
        <v>396</v>
      </c>
      <c r="K309" t="s">
        <v>621</v>
      </c>
      <c r="L309" s="1" t="s">
        <v>809</v>
      </c>
      <c r="M309" s="1" t="s">
        <v>416</v>
      </c>
      <c r="N309" t="s">
        <v>9</v>
      </c>
      <c r="O309" s="4"/>
      <c r="P309" s="23">
        <v>24</v>
      </c>
      <c r="Q309" s="28">
        <v>8</v>
      </c>
      <c r="R309" s="28">
        <v>8</v>
      </c>
      <c r="S309" s="1">
        <v>0</v>
      </c>
      <c r="T309" s="6">
        <f>Q309+(R309/20)+(S309/240)</f>
        <v>8.4</v>
      </c>
      <c r="V309" s="10">
        <f>(T309*20)/P309</f>
        <v>7</v>
      </c>
      <c r="W309" s="1"/>
      <c r="X309" s="10"/>
      <c r="Y309" s="10"/>
      <c r="Z309" s="10"/>
      <c r="AA309" s="10"/>
      <c r="AB309" s="10"/>
      <c r="AC309" s="10"/>
      <c r="AE309" s="6"/>
      <c r="AF309" s="1"/>
      <c r="AG309" s="6"/>
      <c r="AH309" s="6"/>
      <c r="AI309" s="1"/>
      <c r="AJ309" s="1"/>
      <c r="AK309" s="1"/>
      <c r="AL309" s="18"/>
      <c r="AM309" s="18"/>
      <c r="AN309" s="17"/>
      <c r="AO309" s="1"/>
      <c r="AP309" s="1"/>
      <c r="AQ309" s="14"/>
      <c r="AR309" s="14"/>
      <c r="AS309" s="9"/>
      <c r="AT309" s="6"/>
      <c r="AW309" s="1"/>
      <c r="AX309" s="1"/>
      <c r="AY309" s="1"/>
      <c r="AZ309" s="6" t="e">
        <f>T309/IU309</f>
        <v>#VALUE!</v>
      </c>
      <c r="BA309" s="6">
        <f>T309/C309</f>
        <v>0.03725055432372506</v>
      </c>
      <c r="BB309" s="1"/>
      <c r="BD309" s="23"/>
      <c r="BE309" s="23"/>
      <c r="BF309" s="10"/>
      <c r="BG309" s="23"/>
      <c r="BH309" s="23"/>
      <c r="BI309" s="1"/>
      <c r="BJ309" t="s">
        <v>621</v>
      </c>
    </row>
    <row r="310" spans="6:61" ht="12.75">
      <c r="F310" s="31"/>
      <c r="G310" s="30"/>
      <c r="H310" s="31"/>
      <c r="M310" s="1"/>
      <c r="O310" s="4"/>
      <c r="P310" s="23"/>
      <c r="Q310" s="28"/>
      <c r="R310" s="28"/>
      <c r="S310" s="1"/>
      <c r="W310" s="1"/>
      <c r="X310" s="10"/>
      <c r="Y310" s="10"/>
      <c r="Z310" s="10"/>
      <c r="AA310" s="10"/>
      <c r="AB310" s="10"/>
      <c r="AC310" s="10"/>
      <c r="AE310" s="6"/>
      <c r="AF310" s="1"/>
      <c r="AG310" s="6"/>
      <c r="AH310" s="6"/>
      <c r="AI310" s="1"/>
      <c r="AJ310" s="1"/>
      <c r="AK310" s="1"/>
      <c r="AL310" s="18"/>
      <c r="AM310" s="18"/>
      <c r="AN310" s="17"/>
      <c r="AO310" s="1"/>
      <c r="AP310" s="1"/>
      <c r="AQ310" s="14"/>
      <c r="AR310" s="14"/>
      <c r="AS310" s="9"/>
      <c r="AT310" s="6"/>
      <c r="AW310" s="1"/>
      <c r="AX310" s="1"/>
      <c r="AY310" s="1"/>
      <c r="AZ310" s="6" t="e">
        <f>T310/IU310</f>
        <v>#VALUE!</v>
      </c>
      <c r="BA310" s="6" t="e">
        <f>T310/C310</f>
        <v>#VALUE!</v>
      </c>
      <c r="BB310" s="1"/>
      <c r="BD310" s="23"/>
      <c r="BE310" s="23"/>
      <c r="BF310" s="10"/>
      <c r="BG310" s="23"/>
      <c r="BH310" s="23"/>
      <c r="BI310" s="1"/>
    </row>
    <row r="311" spans="1:62" ht="12.75">
      <c r="A311" s="38" t="s">
        <v>104</v>
      </c>
      <c r="B311" t="s">
        <v>9</v>
      </c>
      <c r="C311" s="25">
        <v>225.6</v>
      </c>
      <c r="D311" t="s">
        <v>1200</v>
      </c>
      <c r="E311" s="25" t="s">
        <v>155</v>
      </c>
      <c r="F311" s="31">
        <v>2</v>
      </c>
      <c r="G311" s="31">
        <v>16.162499999999998</v>
      </c>
      <c r="H311" s="31">
        <f>G311/1.5</f>
        <v>10.774999999999999</v>
      </c>
      <c r="I311" t="s">
        <v>911</v>
      </c>
      <c r="J311" s="1" t="s">
        <v>396</v>
      </c>
      <c r="K311" t="s">
        <v>432</v>
      </c>
      <c r="L311" s="1" t="s">
        <v>809</v>
      </c>
      <c r="M311" s="1" t="s">
        <v>416</v>
      </c>
      <c r="N311" t="s">
        <v>1286</v>
      </c>
      <c r="O311" s="4">
        <v>2</v>
      </c>
      <c r="P311" s="23">
        <v>24</v>
      </c>
      <c r="Q311" s="28">
        <v>32</v>
      </c>
      <c r="R311" s="28">
        <v>6</v>
      </c>
      <c r="S311" s="1">
        <v>6</v>
      </c>
      <c r="T311" s="6">
        <f>Q311+(R311/20)+(S311/240)</f>
        <v>32.324999999999996</v>
      </c>
      <c r="U311" s="6">
        <f>T311/O311</f>
        <v>16.162499999999998</v>
      </c>
      <c r="V311" s="10">
        <f>(T311*20)/P311</f>
        <v>26.937499999999996</v>
      </c>
      <c r="W311" s="1"/>
      <c r="X311" s="10"/>
      <c r="Y311" s="10"/>
      <c r="Z311" s="10"/>
      <c r="AA311" s="10"/>
      <c r="AB311" s="10"/>
      <c r="AC311" s="10"/>
      <c r="AE311" s="6"/>
      <c r="AF311" s="1"/>
      <c r="AG311" s="6"/>
      <c r="AH311" s="6">
        <f>U311+AG311</f>
        <v>16.162499999999998</v>
      </c>
      <c r="AI311" s="1"/>
      <c r="AJ311" s="1"/>
      <c r="AK311" s="1"/>
      <c r="AL311" s="18"/>
      <c r="AM311" s="18"/>
      <c r="AN311" s="17"/>
      <c r="AO311" s="1"/>
      <c r="AP311" s="1"/>
      <c r="AQ311" s="14"/>
      <c r="AR311" s="14"/>
      <c r="AS311" s="9"/>
      <c r="AT311" s="6"/>
      <c r="AW311" s="1"/>
      <c r="AX311" s="1"/>
      <c r="AY311" s="1"/>
      <c r="AZ311" s="6" t="e">
        <f>T311/IU311</f>
        <v>#VALUE!</v>
      </c>
      <c r="BA311" s="6">
        <f>T311/C311</f>
        <v>0.1432845744680851</v>
      </c>
      <c r="BB311" s="1"/>
      <c r="BD311" s="23"/>
      <c r="BE311" s="23"/>
      <c r="BF311" s="10"/>
      <c r="BG311" s="23"/>
      <c r="BH311" s="23"/>
      <c r="BI311" s="1"/>
      <c r="BJ311" t="s">
        <v>432</v>
      </c>
    </row>
    <row r="312" spans="1:62" ht="12.75">
      <c r="A312" s="38" t="s">
        <v>104</v>
      </c>
      <c r="B312" t="s">
        <v>9</v>
      </c>
      <c r="C312" s="25">
        <v>225.7</v>
      </c>
      <c r="D312" t="s">
        <v>1200</v>
      </c>
      <c r="E312" s="25" t="s">
        <v>155</v>
      </c>
      <c r="F312" s="31">
        <v>9</v>
      </c>
      <c r="G312" s="31">
        <v>4.650925925925926</v>
      </c>
      <c r="H312" s="31">
        <f>G312/1.5</f>
        <v>3.1006172839506174</v>
      </c>
      <c r="I312" t="s">
        <v>438</v>
      </c>
      <c r="J312" s="1" t="s">
        <v>396</v>
      </c>
      <c r="K312" t="s">
        <v>447</v>
      </c>
      <c r="L312" s="1" t="s">
        <v>955</v>
      </c>
      <c r="M312" s="1" t="s">
        <v>397</v>
      </c>
      <c r="N312" t="s">
        <v>9</v>
      </c>
      <c r="O312" s="4">
        <v>9</v>
      </c>
      <c r="P312" s="23"/>
      <c r="Q312" s="28">
        <v>41</v>
      </c>
      <c r="R312" s="28">
        <v>17</v>
      </c>
      <c r="S312" s="1">
        <v>2</v>
      </c>
      <c r="T312" s="6">
        <f>Q312+(R312/20)+(S312/240)</f>
        <v>41.858333333333334</v>
      </c>
      <c r="U312" s="6">
        <f>T312/O312</f>
        <v>4.650925925925926</v>
      </c>
      <c r="V312" s="10"/>
      <c r="W312" s="1"/>
      <c r="X312" s="10"/>
      <c r="Y312" s="10"/>
      <c r="Z312" s="10"/>
      <c r="AA312" s="10"/>
      <c r="AB312" s="10"/>
      <c r="AC312" s="10"/>
      <c r="AE312" s="6"/>
      <c r="AF312" s="1"/>
      <c r="AG312" s="6"/>
      <c r="AH312" s="6">
        <f>U312+AG312</f>
        <v>4.650925925925926</v>
      </c>
      <c r="AI312" s="1"/>
      <c r="AJ312" s="1"/>
      <c r="AK312" s="1"/>
      <c r="AL312" s="18"/>
      <c r="AM312" s="18"/>
      <c r="AN312" s="17"/>
      <c r="AO312" s="1"/>
      <c r="AP312" s="1"/>
      <c r="AQ312" s="14"/>
      <c r="AR312" s="14"/>
      <c r="AS312" s="9"/>
      <c r="AT312" s="6"/>
      <c r="AW312" s="1"/>
      <c r="AX312" s="1"/>
      <c r="AY312" s="1"/>
      <c r="AZ312" s="6" t="e">
        <f>T312/IU312</f>
        <v>#VALUE!</v>
      </c>
      <c r="BA312" s="6">
        <f>T312/C312</f>
        <v>0.18546005021414858</v>
      </c>
      <c r="BB312" s="1"/>
      <c r="BD312" s="23"/>
      <c r="BE312" s="23"/>
      <c r="BF312" s="10"/>
      <c r="BG312" s="23"/>
      <c r="BH312" s="23"/>
      <c r="BI312" s="1"/>
      <c r="BJ312" t="s">
        <v>447</v>
      </c>
    </row>
    <row r="313" spans="1:62" ht="12.75">
      <c r="A313" s="38" t="s">
        <v>104</v>
      </c>
      <c r="B313" t="s">
        <v>9</v>
      </c>
      <c r="C313" s="25">
        <v>225.8</v>
      </c>
      <c r="D313" t="s">
        <v>1200</v>
      </c>
      <c r="E313" s="25" t="s">
        <v>155</v>
      </c>
      <c r="F313" s="31"/>
      <c r="G313" s="31"/>
      <c r="H313" s="31">
        <f>G313/1.5</f>
        <v>0</v>
      </c>
      <c r="I313" t="s">
        <v>595</v>
      </c>
      <c r="J313" s="1" t="s">
        <v>396</v>
      </c>
      <c r="K313" t="s">
        <v>690</v>
      </c>
      <c r="L313" s="1" t="s">
        <v>1341</v>
      </c>
      <c r="M313" s="1" t="s">
        <v>1064</v>
      </c>
      <c r="N313" t="s">
        <v>9</v>
      </c>
      <c r="O313" s="4"/>
      <c r="P313" s="23">
        <v>18</v>
      </c>
      <c r="Q313" s="28">
        <v>3</v>
      </c>
      <c r="R313" s="28">
        <v>9</v>
      </c>
      <c r="S313" s="1">
        <v>0</v>
      </c>
      <c r="T313" s="6">
        <f>Q313+(R313/20)+(S313/240)</f>
        <v>3.45</v>
      </c>
      <c r="U313" s="6"/>
      <c r="V313" s="10">
        <f>(T313*20)/P313</f>
        <v>3.8333333333333335</v>
      </c>
      <c r="W313" s="1"/>
      <c r="X313" s="10"/>
      <c r="Y313" s="10"/>
      <c r="Z313" s="10"/>
      <c r="AA313" s="10"/>
      <c r="AB313" s="10"/>
      <c r="AC313" s="10"/>
      <c r="AE313" s="6"/>
      <c r="AF313" s="1"/>
      <c r="AG313" s="6"/>
      <c r="AI313" s="1"/>
      <c r="AJ313" s="1"/>
      <c r="AK313" s="1"/>
      <c r="AL313" s="18"/>
      <c r="AM313" s="18"/>
      <c r="AN313" s="17"/>
      <c r="AO313" s="1"/>
      <c r="AP313" s="1"/>
      <c r="AQ313" s="14"/>
      <c r="AR313" s="14"/>
      <c r="AS313" s="9"/>
      <c r="AT313" s="6"/>
      <c r="AW313" s="1"/>
      <c r="AX313" s="1"/>
      <c r="AY313" s="1"/>
      <c r="AZ313" s="6" t="e">
        <f>T313/IU313</f>
        <v>#VALUE!</v>
      </c>
      <c r="BA313" s="6">
        <f>T313/C313</f>
        <v>0.015279007971656332</v>
      </c>
      <c r="BB313" s="1"/>
      <c r="BD313" s="23"/>
      <c r="BE313" s="23"/>
      <c r="BF313" s="10"/>
      <c r="BG313" s="23"/>
      <c r="BH313" s="23"/>
      <c r="BI313" s="1"/>
      <c r="BJ313" t="s">
        <v>690</v>
      </c>
    </row>
    <row r="314" spans="1:61" ht="12.75">
      <c r="A314" s="38"/>
      <c r="C314" s="25"/>
      <c r="E314" s="25"/>
      <c r="F314" s="31"/>
      <c r="G314" s="31"/>
      <c r="H314" s="31"/>
      <c r="J314" s="1"/>
      <c r="L314" s="1"/>
      <c r="M314" s="1"/>
      <c r="O314" s="4"/>
      <c r="P314" s="23"/>
      <c r="Q314" s="28"/>
      <c r="R314" s="28"/>
      <c r="S314" s="1"/>
      <c r="T314" s="6"/>
      <c r="U314" s="6"/>
      <c r="V314" s="10"/>
      <c r="W314" s="1"/>
      <c r="X314" s="10"/>
      <c r="Y314" s="10"/>
      <c r="Z314" s="10"/>
      <c r="AA314" s="10"/>
      <c r="AB314" s="10"/>
      <c r="AC314" s="10"/>
      <c r="AE314" s="6"/>
      <c r="AF314" s="1"/>
      <c r="AG314" s="6"/>
      <c r="AI314" s="1"/>
      <c r="AJ314" s="1"/>
      <c r="AK314" s="1"/>
      <c r="AL314" s="18"/>
      <c r="AM314" s="18"/>
      <c r="AN314" s="17"/>
      <c r="AO314" s="1"/>
      <c r="AP314" s="1"/>
      <c r="AQ314" s="14"/>
      <c r="AR314" s="14"/>
      <c r="AS314" s="9"/>
      <c r="AT314" s="6"/>
      <c r="AW314" s="1"/>
      <c r="AX314" s="1"/>
      <c r="AY314" s="1"/>
      <c r="AZ314" s="6" t="e">
        <f>T314/IU314</f>
        <v>#VALUE!</v>
      </c>
      <c r="BA314" s="6" t="e">
        <f>T314/C314</f>
        <v>#VALUE!</v>
      </c>
      <c r="BB314" s="1"/>
      <c r="BD314" s="23"/>
      <c r="BE314" s="23"/>
      <c r="BF314" s="10"/>
      <c r="BG314" s="23"/>
      <c r="BH314" s="23"/>
      <c r="BI314" s="1"/>
    </row>
    <row r="315" spans="1:62" ht="12.75">
      <c r="A315" s="38" t="s">
        <v>105</v>
      </c>
      <c r="B315" t="s">
        <v>9</v>
      </c>
      <c r="C315" s="25">
        <v>226.1</v>
      </c>
      <c r="D315" t="s">
        <v>1201</v>
      </c>
      <c r="E315" s="25" t="s">
        <v>155</v>
      </c>
      <c r="F315" s="31"/>
      <c r="G315" s="30"/>
      <c r="H315" s="31">
        <f>G315/1.5</f>
        <v>0</v>
      </c>
      <c r="I315" t="s">
        <v>747</v>
      </c>
      <c r="J315" s="1" t="s">
        <v>396</v>
      </c>
      <c r="K315" t="s">
        <v>710</v>
      </c>
      <c r="L315" s="1" t="s">
        <v>1341</v>
      </c>
      <c r="M315" s="1" t="s">
        <v>416</v>
      </c>
      <c r="N315" t="s">
        <v>1267</v>
      </c>
      <c r="O315" s="4"/>
      <c r="P315" s="23">
        <v>180</v>
      </c>
      <c r="Q315" s="28">
        <v>97</v>
      </c>
      <c r="R315" s="28">
        <v>10</v>
      </c>
      <c r="S315" s="1">
        <v>0</v>
      </c>
      <c r="T315" s="6">
        <f>Q315+(R315/20)+(S315/240)</f>
        <v>97.5</v>
      </c>
      <c r="V315" s="10">
        <f>(T315*20)/P315</f>
        <v>10.833333333333334</v>
      </c>
      <c r="W315" s="1"/>
      <c r="X315" s="10"/>
      <c r="Y315" s="10"/>
      <c r="Z315" s="10"/>
      <c r="AA315" s="10"/>
      <c r="AB315" s="10"/>
      <c r="AC315" s="10"/>
      <c r="AE315" s="6"/>
      <c r="AF315" s="1"/>
      <c r="AG315" s="6"/>
      <c r="AI315" s="1"/>
      <c r="AJ315" s="1"/>
      <c r="AK315" s="1"/>
      <c r="AL315" s="18"/>
      <c r="AM315" s="18"/>
      <c r="AN315" s="17"/>
      <c r="AO315" s="1"/>
      <c r="AP315" s="1"/>
      <c r="AQ315" s="14"/>
      <c r="AR315" s="14"/>
      <c r="AS315" s="9"/>
      <c r="AT315" s="6"/>
      <c r="AW315" s="1"/>
      <c r="AX315" s="1"/>
      <c r="AY315" s="1"/>
      <c r="AZ315" s="6" t="e">
        <f>T315/IU315</f>
        <v>#VALUE!</v>
      </c>
      <c r="BA315" s="6">
        <f>T315/C315</f>
        <v>0.4312251216275984</v>
      </c>
      <c r="BB315" s="1"/>
      <c r="BD315" s="23"/>
      <c r="BE315" s="23"/>
      <c r="BF315" s="10"/>
      <c r="BG315" s="23"/>
      <c r="BH315" s="23"/>
      <c r="BI315" s="1"/>
      <c r="BJ315" t="s">
        <v>710</v>
      </c>
    </row>
    <row r="316" spans="1:62" ht="12.75">
      <c r="A316" s="38" t="s">
        <v>105</v>
      </c>
      <c r="B316" t="s">
        <v>9</v>
      </c>
      <c r="C316" s="25">
        <v>226.2</v>
      </c>
      <c r="D316" t="s">
        <v>1201</v>
      </c>
      <c r="E316" s="25" t="s">
        <v>155</v>
      </c>
      <c r="F316" s="31">
        <f>4/3</f>
        <v>1.3333333333333333</v>
      </c>
      <c r="G316" s="31">
        <v>16.5</v>
      </c>
      <c r="H316" s="31">
        <f>G316/1.5</f>
        <v>11</v>
      </c>
      <c r="I316" t="s">
        <v>1393</v>
      </c>
      <c r="J316" s="1" t="s">
        <v>396</v>
      </c>
      <c r="K316" t="s">
        <v>1159</v>
      </c>
      <c r="L316" s="1" t="s">
        <v>1341</v>
      </c>
      <c r="M316" s="1" t="s">
        <v>416</v>
      </c>
      <c r="N316" t="s">
        <v>1103</v>
      </c>
      <c r="O316" s="4">
        <f>4/3</f>
        <v>1.3333333333333333</v>
      </c>
      <c r="P316" s="23"/>
      <c r="Q316" s="28">
        <v>22</v>
      </c>
      <c r="R316" s="28">
        <v>0</v>
      </c>
      <c r="S316" s="1">
        <v>0</v>
      </c>
      <c r="T316" s="6">
        <f>Q316+(R316/20)+(S316/240)</f>
        <v>22</v>
      </c>
      <c r="U316" s="6">
        <f>T316/O316</f>
        <v>16.5</v>
      </c>
      <c r="W316" s="1"/>
      <c r="X316" s="10"/>
      <c r="Y316" s="10"/>
      <c r="Z316" s="10"/>
      <c r="AA316" s="10"/>
      <c r="AB316" s="10"/>
      <c r="AC316" s="10"/>
      <c r="AE316" s="6"/>
      <c r="AF316" s="1"/>
      <c r="AG316" s="6"/>
      <c r="AH316" s="6">
        <f>U316+AG316</f>
        <v>16.5</v>
      </c>
      <c r="AI316" s="1"/>
      <c r="AJ316" s="1"/>
      <c r="AK316" s="1"/>
      <c r="AL316" s="18"/>
      <c r="AM316" s="18"/>
      <c r="AN316" s="17"/>
      <c r="AO316" s="1"/>
      <c r="AP316" s="1"/>
      <c r="AQ316" s="14"/>
      <c r="AR316" s="14"/>
      <c r="AS316" s="9"/>
      <c r="AT316" s="6"/>
      <c r="AW316" s="1"/>
      <c r="AX316" s="1"/>
      <c r="AY316" s="1"/>
      <c r="AZ316" s="6" t="e">
        <f>T316/IU316</f>
        <v>#VALUE!</v>
      </c>
      <c r="BA316" s="6">
        <f>T316/C316</f>
        <v>0.09725906277630417</v>
      </c>
      <c r="BB316" s="1"/>
      <c r="BD316" s="23"/>
      <c r="BE316" s="23"/>
      <c r="BF316" s="10"/>
      <c r="BG316" s="23"/>
      <c r="BH316" s="23"/>
      <c r="BI316" s="1"/>
      <c r="BJ316" t="s">
        <v>1159</v>
      </c>
    </row>
    <row r="317" spans="1:62" ht="12.75">
      <c r="A317" s="38" t="s">
        <v>105</v>
      </c>
      <c r="B317" t="s">
        <v>9</v>
      </c>
      <c r="C317" s="25">
        <v>226.3</v>
      </c>
      <c r="D317" t="s">
        <v>1201</v>
      </c>
      <c r="E317" s="25" t="s">
        <v>155</v>
      </c>
      <c r="F317" s="31">
        <v>1</v>
      </c>
      <c r="G317" s="31">
        <v>16</v>
      </c>
      <c r="H317" s="31">
        <f>G317/1.5</f>
        <v>10.666666666666666</v>
      </c>
      <c r="I317" t="s">
        <v>1393</v>
      </c>
      <c r="J317" s="1" t="s">
        <v>396</v>
      </c>
      <c r="K317" t="s">
        <v>1159</v>
      </c>
      <c r="L317" s="1" t="s">
        <v>1341</v>
      </c>
      <c r="M317" s="1" t="s">
        <v>416</v>
      </c>
      <c r="N317" t="s">
        <v>553</v>
      </c>
      <c r="O317" s="4">
        <v>1</v>
      </c>
      <c r="P317" s="23"/>
      <c r="Q317" s="28">
        <v>16</v>
      </c>
      <c r="R317" s="28">
        <v>0</v>
      </c>
      <c r="S317" s="1">
        <v>0</v>
      </c>
      <c r="T317" s="6">
        <f>Q317+(R317/20)+(S317/240)</f>
        <v>16</v>
      </c>
      <c r="U317" s="6">
        <f>T317/O317</f>
        <v>16</v>
      </c>
      <c r="W317" s="1"/>
      <c r="X317" s="10"/>
      <c r="Y317" s="10"/>
      <c r="Z317" s="10"/>
      <c r="AA317" s="10"/>
      <c r="AB317" s="10"/>
      <c r="AC317" s="10"/>
      <c r="AE317" s="6"/>
      <c r="AF317" s="1"/>
      <c r="AG317" s="6"/>
      <c r="AH317" s="6">
        <f>U317+AG317</f>
        <v>16</v>
      </c>
      <c r="AI317" s="1"/>
      <c r="AJ317" s="1"/>
      <c r="AK317" s="1"/>
      <c r="AL317" s="18"/>
      <c r="AM317" s="18"/>
      <c r="AN317" s="17"/>
      <c r="AO317" s="1"/>
      <c r="AP317" s="1"/>
      <c r="AQ317" s="14"/>
      <c r="AR317" s="14"/>
      <c r="AS317" s="9"/>
      <c r="AT317" s="6"/>
      <c r="AW317" s="1"/>
      <c r="AX317" s="1"/>
      <c r="AY317" s="1"/>
      <c r="AZ317" s="6" t="e">
        <f>T317/IU317</f>
        <v>#VALUE!</v>
      </c>
      <c r="BA317" s="6">
        <f>T317/C317</f>
        <v>0.07070260715863898</v>
      </c>
      <c r="BB317" s="1"/>
      <c r="BD317" s="23"/>
      <c r="BE317" s="23"/>
      <c r="BF317" s="10"/>
      <c r="BG317" s="23"/>
      <c r="BH317" s="23"/>
      <c r="BI317" s="1"/>
      <c r="BJ317" t="s">
        <v>1159</v>
      </c>
    </row>
    <row r="318" spans="1:62" ht="12.75">
      <c r="A318" s="38" t="s">
        <v>105</v>
      </c>
      <c r="B318" t="s">
        <v>9</v>
      </c>
      <c r="C318" s="25">
        <v>226.4</v>
      </c>
      <c r="D318" t="s">
        <v>1201</v>
      </c>
      <c r="E318" s="25" t="s">
        <v>155</v>
      </c>
      <c r="F318" s="31"/>
      <c r="G318" s="30"/>
      <c r="H318" s="31">
        <f>G318/1.5</f>
        <v>0</v>
      </c>
      <c r="I318" t="s">
        <v>601</v>
      </c>
      <c r="J318" s="1" t="s">
        <v>396</v>
      </c>
      <c r="K318" t="s">
        <v>621</v>
      </c>
      <c r="L318" s="1" t="s">
        <v>809</v>
      </c>
      <c r="M318" s="1" t="s">
        <v>416</v>
      </c>
      <c r="N318" t="s">
        <v>9</v>
      </c>
      <c r="O318" s="4"/>
      <c r="P318" s="23">
        <v>42</v>
      </c>
      <c r="Q318" s="28">
        <v>18</v>
      </c>
      <c r="R318" s="28">
        <v>0</v>
      </c>
      <c r="S318" s="1">
        <v>0</v>
      </c>
      <c r="T318" s="6">
        <f>Q318+(R318/20)+(S318/240)</f>
        <v>18</v>
      </c>
      <c r="V318" s="10">
        <f>(T318*20)/P318</f>
        <v>8.571428571428571</v>
      </c>
      <c r="W318" s="1"/>
      <c r="X318" s="10"/>
      <c r="Y318" s="10"/>
      <c r="Z318" s="10"/>
      <c r="AA318" s="10"/>
      <c r="AB318" s="10"/>
      <c r="AC318" s="10"/>
      <c r="AE318" s="6"/>
      <c r="AF318" s="1"/>
      <c r="AG318" s="6"/>
      <c r="AH318" s="6"/>
      <c r="AI318" s="1"/>
      <c r="AJ318" s="1"/>
      <c r="AK318" s="1"/>
      <c r="AL318" s="18"/>
      <c r="AM318" s="18"/>
      <c r="AN318" s="17"/>
      <c r="AO318" s="1"/>
      <c r="AP318" s="1"/>
      <c r="AQ318" s="14"/>
      <c r="AR318" s="14"/>
      <c r="AS318" s="9"/>
      <c r="AT318" s="6"/>
      <c r="AW318" s="1"/>
      <c r="AX318" s="1"/>
      <c r="AY318" s="1"/>
      <c r="AZ318" s="6" t="e">
        <f>T318/IU318</f>
        <v>#VALUE!</v>
      </c>
      <c r="BA318" s="6">
        <f>T318/C318</f>
        <v>0.07950530035335689</v>
      </c>
      <c r="BB318" s="1"/>
      <c r="BD318" s="23"/>
      <c r="BE318" s="23"/>
      <c r="BF318" s="10"/>
      <c r="BG318" s="23"/>
      <c r="BH318" s="23"/>
      <c r="BI318" s="1"/>
      <c r="BJ318" t="s">
        <v>621</v>
      </c>
    </row>
    <row r="319" spans="1:62" ht="12.75">
      <c r="A319" s="38" t="s">
        <v>105</v>
      </c>
      <c r="B319" t="s">
        <v>9</v>
      </c>
      <c r="C319" s="25">
        <v>226.5</v>
      </c>
      <c r="D319" t="s">
        <v>1201</v>
      </c>
      <c r="E319" s="25" t="s">
        <v>155</v>
      </c>
      <c r="F319" s="31"/>
      <c r="G319" s="30"/>
      <c r="H319" s="31">
        <f>G319/1.5</f>
        <v>0</v>
      </c>
      <c r="I319" t="s">
        <v>738</v>
      </c>
      <c r="J319" s="1" t="s">
        <v>396</v>
      </c>
      <c r="K319" t="s">
        <v>621</v>
      </c>
      <c r="L319" s="1" t="s">
        <v>809</v>
      </c>
      <c r="M319" s="1" t="s">
        <v>416</v>
      </c>
      <c r="N319" t="s">
        <v>9</v>
      </c>
      <c r="O319" s="4"/>
      <c r="P319" s="23">
        <v>24</v>
      </c>
      <c r="Q319" s="28">
        <v>8</v>
      </c>
      <c r="R319" s="28">
        <v>8</v>
      </c>
      <c r="S319" s="1">
        <v>0</v>
      </c>
      <c r="T319" s="6">
        <f>Q319+(R319/20)+(S319/240)</f>
        <v>8.4</v>
      </c>
      <c r="V319" s="10">
        <f>(T319*20)/P319</f>
        <v>7</v>
      </c>
      <c r="W319" s="1"/>
      <c r="X319" s="10"/>
      <c r="Y319" s="10"/>
      <c r="Z319" s="10"/>
      <c r="AA319" s="10"/>
      <c r="AB319" s="10"/>
      <c r="AC319" s="10"/>
      <c r="AE319" s="6"/>
      <c r="AF319" s="1"/>
      <c r="AG319" s="6"/>
      <c r="AH319" s="6"/>
      <c r="AI319" s="1"/>
      <c r="AJ319" s="1"/>
      <c r="AK319" s="1"/>
      <c r="AL319" s="18"/>
      <c r="AM319" s="18"/>
      <c r="AN319" s="17"/>
      <c r="AO319" s="1"/>
      <c r="AP319" s="1"/>
      <c r="AQ319" s="14"/>
      <c r="AR319" s="14"/>
      <c r="AS319" s="9"/>
      <c r="AT319" s="6"/>
      <c r="AW319" s="1"/>
      <c r="AX319" s="1"/>
      <c r="AY319" s="1"/>
      <c r="AZ319" s="6" t="e">
        <f>T319/IU319</f>
        <v>#VALUE!</v>
      </c>
      <c r="BA319" s="6">
        <f>T319/C319</f>
        <v>0.03708609271523179</v>
      </c>
      <c r="BB319" s="1"/>
      <c r="BD319" s="23"/>
      <c r="BE319" s="23"/>
      <c r="BF319" s="10"/>
      <c r="BG319" s="23"/>
      <c r="BH319" s="23"/>
      <c r="BI319" s="1"/>
      <c r="BJ319" t="s">
        <v>621</v>
      </c>
    </row>
    <row r="320" spans="1:61" ht="12.75">
      <c r="A320" s="38"/>
      <c r="C320" s="25"/>
      <c r="E320" s="25"/>
      <c r="F320" s="31"/>
      <c r="G320" s="30"/>
      <c r="H320" s="31"/>
      <c r="J320" s="1"/>
      <c r="L320" s="1"/>
      <c r="M320" s="1"/>
      <c r="O320" s="4"/>
      <c r="P320" s="23"/>
      <c r="Q320" s="28"/>
      <c r="R320" s="28"/>
      <c r="S320" s="1"/>
      <c r="W320" s="1"/>
      <c r="X320" s="10"/>
      <c r="Y320" s="10"/>
      <c r="Z320" s="10"/>
      <c r="AA320" s="10"/>
      <c r="AB320" s="10"/>
      <c r="AC320" s="10"/>
      <c r="AE320" s="6"/>
      <c r="AF320" s="1"/>
      <c r="AG320" s="6"/>
      <c r="AH320" s="6"/>
      <c r="AI320" s="1"/>
      <c r="AJ320" s="1"/>
      <c r="AK320" s="1"/>
      <c r="AL320" s="18"/>
      <c r="AM320" s="18"/>
      <c r="AN320" s="17"/>
      <c r="AO320" s="1"/>
      <c r="AP320" s="1"/>
      <c r="AQ320" s="14"/>
      <c r="AR320" s="14"/>
      <c r="AS320" s="9"/>
      <c r="AT320" s="6"/>
      <c r="AW320" s="1"/>
      <c r="AX320" s="1"/>
      <c r="AY320" s="1"/>
      <c r="AZ320" s="6" t="e">
        <f>T320/IU320</f>
        <v>#VALUE!</v>
      </c>
      <c r="BA320" s="6" t="e">
        <f>T320/C320</f>
        <v>#VALUE!</v>
      </c>
      <c r="BB320" s="1"/>
      <c r="BD320" s="23"/>
      <c r="BE320" s="23"/>
      <c r="BF320" s="10"/>
      <c r="BG320" s="23"/>
      <c r="BH320" s="23"/>
      <c r="BI320" s="1"/>
    </row>
    <row r="321" spans="1:62" ht="12.75">
      <c r="A321" s="38" t="s">
        <v>105</v>
      </c>
      <c r="B321" t="s">
        <v>9</v>
      </c>
      <c r="C321" s="25" t="s">
        <v>229</v>
      </c>
      <c r="D321" t="s">
        <v>1201</v>
      </c>
      <c r="E321" s="25" t="s">
        <v>155</v>
      </c>
      <c r="F321" s="31">
        <v>2.25</v>
      </c>
      <c r="G321" s="31">
        <v>16.466666666666665</v>
      </c>
      <c r="H321" s="31">
        <f>G321/1.5</f>
        <v>10.977777777777776</v>
      </c>
      <c r="I321" t="s">
        <v>1387</v>
      </c>
      <c r="J321" s="1" t="s">
        <v>396</v>
      </c>
      <c r="K321" t="s">
        <v>430</v>
      </c>
      <c r="L321" s="1" t="s">
        <v>809</v>
      </c>
      <c r="M321" s="1" t="s">
        <v>416</v>
      </c>
      <c r="N321" t="s">
        <v>9</v>
      </c>
      <c r="O321" s="4">
        <v>2.25</v>
      </c>
      <c r="P321" s="23">
        <v>24</v>
      </c>
      <c r="Q321" s="28">
        <v>37</v>
      </c>
      <c r="R321" s="28">
        <v>1</v>
      </c>
      <c r="S321" s="1">
        <v>0</v>
      </c>
      <c r="T321" s="6">
        <f>Q321+(R321/20)+(S321/240)</f>
        <v>37.05</v>
      </c>
      <c r="U321" s="6">
        <f>T321/O321</f>
        <v>16.466666666666665</v>
      </c>
      <c r="V321" s="10">
        <f>(T321*20)/P321</f>
        <v>30.875</v>
      </c>
      <c r="W321" s="1"/>
      <c r="X321" s="10"/>
      <c r="Y321" s="10"/>
      <c r="Z321" s="10"/>
      <c r="AA321" s="10"/>
      <c r="AB321" s="10"/>
      <c r="AC321" s="10"/>
      <c r="AE321" s="6"/>
      <c r="AF321" s="1"/>
      <c r="AG321" s="6"/>
      <c r="AH321" s="6">
        <f>U321+AG321</f>
        <v>16.466666666666665</v>
      </c>
      <c r="AI321" s="1"/>
      <c r="AJ321" s="1"/>
      <c r="AK321" s="1"/>
      <c r="AL321" s="18"/>
      <c r="AM321" s="18"/>
      <c r="AN321" s="17"/>
      <c r="AO321" s="1"/>
      <c r="AP321" s="1"/>
      <c r="AQ321" s="14"/>
      <c r="AR321" s="14"/>
      <c r="AS321" s="9"/>
      <c r="AT321" s="6"/>
      <c r="AW321" s="1"/>
      <c r="AX321" s="1"/>
      <c r="AY321" s="1"/>
      <c r="AZ321" s="6" t="e">
        <f>T321/IU321</f>
        <v>#VALUE!</v>
      </c>
      <c r="BA321" s="6" t="e">
        <f>T321/C321</f>
        <v>#VALUE!</v>
      </c>
      <c r="BB321" s="1"/>
      <c r="BD321" s="23"/>
      <c r="BE321" s="23"/>
      <c r="BF321" s="10"/>
      <c r="BG321" s="23"/>
      <c r="BH321" s="23"/>
      <c r="BI321" s="1"/>
      <c r="BJ321" t="s">
        <v>430</v>
      </c>
    </row>
    <row r="322" spans="1:62" ht="12.75">
      <c r="A322" s="38" t="s">
        <v>105</v>
      </c>
      <c r="B322" t="s">
        <v>9</v>
      </c>
      <c r="C322" s="25" t="s">
        <v>230</v>
      </c>
      <c r="D322" t="s">
        <v>1201</v>
      </c>
      <c r="E322" s="25" t="s">
        <v>155</v>
      </c>
      <c r="F322" s="31">
        <v>10</v>
      </c>
      <c r="G322" s="31">
        <v>5.083125</v>
      </c>
      <c r="H322" s="31">
        <f>G322/1.5</f>
        <v>3.38875</v>
      </c>
      <c r="I322" t="s">
        <v>880</v>
      </c>
      <c r="J322" s="1" t="s">
        <v>396</v>
      </c>
      <c r="K322" t="s">
        <v>865</v>
      </c>
      <c r="L322" s="1" t="s">
        <v>955</v>
      </c>
      <c r="M322" s="1" t="s">
        <v>811</v>
      </c>
      <c r="N322" t="s">
        <v>9</v>
      </c>
      <c r="O322" s="4">
        <v>10</v>
      </c>
      <c r="P322" s="23"/>
      <c r="Q322" s="28">
        <v>50</v>
      </c>
      <c r="R322" s="28">
        <v>16</v>
      </c>
      <c r="S322" s="1">
        <v>7.5</v>
      </c>
      <c r="T322" s="6">
        <f>Q322+(R322/20)+(S322/240)</f>
        <v>50.83125</v>
      </c>
      <c r="U322" s="6">
        <f>T322/O322</f>
        <v>5.083125</v>
      </c>
      <c r="W322" s="1"/>
      <c r="X322" s="10"/>
      <c r="Y322" s="10"/>
      <c r="Z322" s="10"/>
      <c r="AA322" s="10"/>
      <c r="AB322" s="10"/>
      <c r="AC322" s="10"/>
      <c r="AE322" s="6"/>
      <c r="AF322" s="1"/>
      <c r="AG322" s="6"/>
      <c r="AH322" s="6">
        <f>U322+AG322</f>
        <v>5.083125</v>
      </c>
      <c r="AI322" s="1"/>
      <c r="AJ322" s="1"/>
      <c r="AK322" s="1"/>
      <c r="AL322" s="18"/>
      <c r="AM322" s="18"/>
      <c r="AN322" s="17"/>
      <c r="AO322" s="1"/>
      <c r="AP322" s="1"/>
      <c r="AQ322" s="14"/>
      <c r="AR322" s="14"/>
      <c r="AS322" s="9"/>
      <c r="AT322" s="6"/>
      <c r="AW322" s="1"/>
      <c r="AX322" s="1"/>
      <c r="AY322" s="1"/>
      <c r="AZ322" s="6" t="e">
        <f>T322/IU322</f>
        <v>#VALUE!</v>
      </c>
      <c r="BA322" s="6" t="e">
        <f>T322/C322</f>
        <v>#VALUE!</v>
      </c>
      <c r="BB322" s="1"/>
      <c r="BD322" s="23"/>
      <c r="BE322" s="23"/>
      <c r="BF322" s="10"/>
      <c r="BG322" s="23"/>
      <c r="BH322" s="23"/>
      <c r="BI322" s="1"/>
      <c r="BJ322" t="s">
        <v>865</v>
      </c>
    </row>
    <row r="323" spans="1:62" ht="12.75">
      <c r="A323" s="38" t="s">
        <v>105</v>
      </c>
      <c r="B323" t="s">
        <v>9</v>
      </c>
      <c r="C323" s="25" t="s">
        <v>231</v>
      </c>
      <c r="D323" t="s">
        <v>1201</v>
      </c>
      <c r="E323" s="25" t="s">
        <v>155</v>
      </c>
      <c r="F323" s="31"/>
      <c r="G323" s="30"/>
      <c r="H323" s="31">
        <f>G323/1.5</f>
        <v>0</v>
      </c>
      <c r="I323" t="s">
        <v>611</v>
      </c>
      <c r="J323" s="1" t="s">
        <v>396</v>
      </c>
      <c r="K323" t="s">
        <v>690</v>
      </c>
      <c r="L323" s="1" t="s">
        <v>1341</v>
      </c>
      <c r="M323" s="1" t="s">
        <v>1064</v>
      </c>
      <c r="N323" t="s">
        <v>9</v>
      </c>
      <c r="O323" s="4"/>
      <c r="P323" s="23">
        <v>18</v>
      </c>
      <c r="Q323" s="28">
        <v>3</v>
      </c>
      <c r="R323" s="28">
        <v>9</v>
      </c>
      <c r="S323" s="1">
        <v>6</v>
      </c>
      <c r="T323" s="6">
        <f>Q323+(R323/20)+(S323/240)</f>
        <v>3.475</v>
      </c>
      <c r="V323" s="10">
        <f>(T323*20)/P323</f>
        <v>3.861111111111111</v>
      </c>
      <c r="W323" s="1"/>
      <c r="X323" s="10"/>
      <c r="Y323" s="10"/>
      <c r="Z323" s="10"/>
      <c r="AA323" s="10"/>
      <c r="AB323" s="10"/>
      <c r="AC323" s="10"/>
      <c r="AE323" s="6"/>
      <c r="AF323" s="1"/>
      <c r="AG323" s="6"/>
      <c r="AH323" s="6"/>
      <c r="AI323" s="1"/>
      <c r="AJ323" s="1"/>
      <c r="AK323" s="1"/>
      <c r="AL323" s="18"/>
      <c r="AM323" s="18"/>
      <c r="AN323" s="17"/>
      <c r="AO323" s="1"/>
      <c r="AP323" s="1"/>
      <c r="AQ323" s="14"/>
      <c r="AR323" s="14"/>
      <c r="AS323" s="9"/>
      <c r="AT323" s="6"/>
      <c r="AW323" s="1"/>
      <c r="AX323" s="1"/>
      <c r="AY323" s="1"/>
      <c r="AZ323" s="6" t="e">
        <f>T323/IU323</f>
        <v>#VALUE!</v>
      </c>
      <c r="BA323" s="6" t="e">
        <f>T323/C323</f>
        <v>#VALUE!</v>
      </c>
      <c r="BB323" s="1"/>
      <c r="BD323" s="23"/>
      <c r="BE323" s="23"/>
      <c r="BF323" s="10"/>
      <c r="BG323" s="23"/>
      <c r="BH323" s="23"/>
      <c r="BI323" s="1"/>
      <c r="BJ323" t="s">
        <v>690</v>
      </c>
    </row>
    <row r="324" spans="1:61" ht="12.75">
      <c r="A324" s="38"/>
      <c r="C324" s="25"/>
      <c r="E324" s="25"/>
      <c r="F324" s="31"/>
      <c r="G324" s="30"/>
      <c r="H324" s="31"/>
      <c r="J324" s="1"/>
      <c r="L324" s="1"/>
      <c r="M324" s="1"/>
      <c r="O324" s="4"/>
      <c r="P324" s="23"/>
      <c r="Q324" s="28"/>
      <c r="R324" s="28"/>
      <c r="S324" s="1"/>
      <c r="W324" s="1"/>
      <c r="X324" s="10"/>
      <c r="Y324" s="10"/>
      <c r="Z324" s="10"/>
      <c r="AA324" s="10"/>
      <c r="AB324" s="10"/>
      <c r="AC324" s="10"/>
      <c r="AE324" s="6"/>
      <c r="AF324" s="1"/>
      <c r="AG324" s="6"/>
      <c r="AH324" s="6"/>
      <c r="AI324" s="1"/>
      <c r="AJ324" s="1"/>
      <c r="AK324" s="1"/>
      <c r="AL324" s="18"/>
      <c r="AM324" s="18"/>
      <c r="AN324" s="17"/>
      <c r="AO324" s="1"/>
      <c r="AP324" s="1"/>
      <c r="AQ324" s="14"/>
      <c r="AR324" s="14"/>
      <c r="AS324" s="9"/>
      <c r="AT324" s="6"/>
      <c r="AW324" s="1"/>
      <c r="AX324" s="1"/>
      <c r="AY324" s="1"/>
      <c r="AZ324" s="6" t="e">
        <f>T324/IU324</f>
        <v>#VALUE!</v>
      </c>
      <c r="BA324" s="6" t="e">
        <f>T324/C324</f>
        <v>#VALUE!</v>
      </c>
      <c r="BB324" s="1"/>
      <c r="BD324" s="23"/>
      <c r="BE324" s="23"/>
      <c r="BF324" s="10"/>
      <c r="BG324" s="23"/>
      <c r="BH324" s="23"/>
      <c r="BI324" s="1"/>
    </row>
    <row r="325" spans="1:62" ht="12.75">
      <c r="A325" s="38" t="s">
        <v>106</v>
      </c>
      <c r="B325" t="s">
        <v>9</v>
      </c>
      <c r="C325" s="25">
        <v>227.1</v>
      </c>
      <c r="D325" t="s">
        <v>1202</v>
      </c>
      <c r="E325" s="25">
        <v>186</v>
      </c>
      <c r="F325" s="31"/>
      <c r="G325" s="30"/>
      <c r="H325" s="31">
        <f>G325/1.5</f>
        <v>0</v>
      </c>
      <c r="I325" t="s">
        <v>752</v>
      </c>
      <c r="J325" s="1" t="s">
        <v>396</v>
      </c>
      <c r="K325" t="s">
        <v>710</v>
      </c>
      <c r="L325" s="1" t="s">
        <v>1341</v>
      </c>
      <c r="M325" s="1" t="s">
        <v>416</v>
      </c>
      <c r="N325" t="s">
        <v>1268</v>
      </c>
      <c r="O325" s="4"/>
      <c r="P325" s="23">
        <v>180</v>
      </c>
      <c r="Q325" s="28">
        <v>102</v>
      </c>
      <c r="R325" s="28">
        <v>18</v>
      </c>
      <c r="S325" s="1">
        <v>0</v>
      </c>
      <c r="T325" s="6">
        <f>Q325+(R325/20)+(S325/240)</f>
        <v>102.9</v>
      </c>
      <c r="V325" s="10">
        <f>(T325*20)/P325</f>
        <v>11.433333333333334</v>
      </c>
      <c r="W325" s="1"/>
      <c r="X325" s="10"/>
      <c r="Y325" s="10"/>
      <c r="Z325" s="10"/>
      <c r="AA325" s="10"/>
      <c r="AB325" s="10"/>
      <c r="AC325" s="10"/>
      <c r="AE325" s="6"/>
      <c r="AF325" s="1"/>
      <c r="AG325" s="6"/>
      <c r="AH325" s="6"/>
      <c r="AI325" s="1"/>
      <c r="AJ325" s="1"/>
      <c r="AK325" s="1"/>
      <c r="AL325" s="18"/>
      <c r="AM325" s="18"/>
      <c r="AN325" s="17"/>
      <c r="AO325" s="1"/>
      <c r="AP325" s="1"/>
      <c r="AQ325" s="14"/>
      <c r="AR325" s="14"/>
      <c r="AS325" s="9"/>
      <c r="AT325" s="6"/>
      <c r="AW325" s="1"/>
      <c r="AX325" s="1"/>
      <c r="AY325" s="1"/>
      <c r="AZ325" s="6" t="e">
        <f>T325/IU325</f>
        <v>#VALUE!</v>
      </c>
      <c r="BA325" s="6">
        <f>T325/C325</f>
        <v>0.45310435931307796</v>
      </c>
      <c r="BB325" s="1"/>
      <c r="BD325" s="23"/>
      <c r="BE325" s="23"/>
      <c r="BF325" s="10"/>
      <c r="BG325" s="23"/>
      <c r="BH325" s="23"/>
      <c r="BI325" s="1"/>
      <c r="BJ325" t="s">
        <v>710</v>
      </c>
    </row>
    <row r="326" spans="1:62" ht="12.75">
      <c r="A326" s="38" t="s">
        <v>106</v>
      </c>
      <c r="B326" t="s">
        <v>9</v>
      </c>
      <c r="C326" s="25">
        <v>227.2</v>
      </c>
      <c r="D326" t="s">
        <v>1202</v>
      </c>
      <c r="E326" s="25">
        <v>186</v>
      </c>
      <c r="F326" s="31">
        <f>4/3</f>
        <v>1.3333333333333333</v>
      </c>
      <c r="G326" s="31">
        <v>16.5</v>
      </c>
      <c r="H326" s="31">
        <f>G326/1.5</f>
        <v>11</v>
      </c>
      <c r="I326" t="s">
        <v>1395</v>
      </c>
      <c r="J326" s="1" t="s">
        <v>396</v>
      </c>
      <c r="K326" t="s">
        <v>1159</v>
      </c>
      <c r="L326" s="1" t="s">
        <v>1341</v>
      </c>
      <c r="M326" s="1" t="s">
        <v>416</v>
      </c>
      <c r="N326" t="s">
        <v>1101</v>
      </c>
      <c r="O326" s="4">
        <f>4/3</f>
        <v>1.3333333333333333</v>
      </c>
      <c r="P326" s="23"/>
      <c r="Q326" s="28">
        <v>22</v>
      </c>
      <c r="R326" s="28">
        <v>0</v>
      </c>
      <c r="S326" s="1">
        <v>0</v>
      </c>
      <c r="T326" s="6">
        <f>Q326+(R326/20)+(S326/240)</f>
        <v>22</v>
      </c>
      <c r="U326" s="6">
        <f>T326/O326</f>
        <v>16.5</v>
      </c>
      <c r="V326" s="10"/>
      <c r="W326" s="1"/>
      <c r="X326" s="10"/>
      <c r="Y326" s="10"/>
      <c r="Z326" s="10"/>
      <c r="AA326" s="10"/>
      <c r="AB326" s="10"/>
      <c r="AC326" s="10"/>
      <c r="AE326" s="6"/>
      <c r="AF326" s="1"/>
      <c r="AG326" s="6"/>
      <c r="AH326" s="6">
        <f>U326+AG326</f>
        <v>16.5</v>
      </c>
      <c r="AI326" s="1"/>
      <c r="AJ326" s="1"/>
      <c r="AK326" s="1"/>
      <c r="AL326" s="18"/>
      <c r="AM326" s="18"/>
      <c r="AN326" s="17"/>
      <c r="AO326" s="1"/>
      <c r="AP326" s="1"/>
      <c r="AQ326" s="14"/>
      <c r="AR326" s="14"/>
      <c r="AS326" s="9"/>
      <c r="AT326" s="6"/>
      <c r="AW326" s="1"/>
      <c r="AX326" s="1"/>
      <c r="AY326" s="1"/>
      <c r="AZ326" s="6" t="e">
        <f>T326/IU326</f>
        <v>#VALUE!</v>
      </c>
      <c r="BA326" s="6">
        <f>T326/C326</f>
        <v>0.09683098591549297</v>
      </c>
      <c r="BB326" s="1"/>
      <c r="BD326" s="23"/>
      <c r="BE326" s="23"/>
      <c r="BF326" s="10"/>
      <c r="BG326" s="23"/>
      <c r="BH326" s="23"/>
      <c r="BI326" s="1"/>
      <c r="BJ326" t="s">
        <v>1159</v>
      </c>
    </row>
    <row r="327" spans="1:62" ht="12.75">
      <c r="A327" s="38" t="s">
        <v>106</v>
      </c>
      <c r="B327" t="s">
        <v>9</v>
      </c>
      <c r="C327" s="25">
        <v>227.3</v>
      </c>
      <c r="D327" t="s">
        <v>1202</v>
      </c>
      <c r="E327" s="25">
        <v>186</v>
      </c>
      <c r="F327" s="31">
        <v>1</v>
      </c>
      <c r="G327" s="31">
        <v>17</v>
      </c>
      <c r="H327" s="31">
        <f>G327/1.5</f>
        <v>11.333333333333334</v>
      </c>
      <c r="I327" t="s">
        <v>1395</v>
      </c>
      <c r="J327" s="1" t="s">
        <v>396</v>
      </c>
      <c r="K327" t="s">
        <v>1159</v>
      </c>
      <c r="L327" s="1" t="s">
        <v>1341</v>
      </c>
      <c r="M327" s="1" t="s">
        <v>416</v>
      </c>
      <c r="N327" t="s">
        <v>553</v>
      </c>
      <c r="O327" s="4">
        <v>1</v>
      </c>
      <c r="P327" s="23"/>
      <c r="Q327" s="28">
        <v>17</v>
      </c>
      <c r="R327" s="28">
        <v>0</v>
      </c>
      <c r="S327" s="1">
        <v>0</v>
      </c>
      <c r="T327" s="6">
        <f>Q327+(R327/20)+(S327/240)</f>
        <v>17</v>
      </c>
      <c r="U327" s="6">
        <f>T327/O327</f>
        <v>17</v>
      </c>
      <c r="V327" s="10"/>
      <c r="W327" s="1"/>
      <c r="X327" s="10"/>
      <c r="Y327" s="10"/>
      <c r="Z327" s="10"/>
      <c r="AA327" s="10"/>
      <c r="AB327" s="10"/>
      <c r="AC327" s="10"/>
      <c r="AE327" s="6"/>
      <c r="AF327" s="1"/>
      <c r="AG327" s="6"/>
      <c r="AH327" s="6">
        <f>U327+AG327</f>
        <v>17</v>
      </c>
      <c r="AI327" s="1"/>
      <c r="AJ327" s="1"/>
      <c r="AK327" s="1"/>
      <c r="AL327" s="18"/>
      <c r="AM327" s="18"/>
      <c r="AN327" s="17"/>
      <c r="AO327" s="1"/>
      <c r="AP327" s="1"/>
      <c r="AQ327" s="14"/>
      <c r="AR327" s="14"/>
      <c r="AS327" s="9"/>
      <c r="AT327" s="6"/>
      <c r="AW327" s="1"/>
      <c r="AX327" s="1"/>
      <c r="AY327" s="1"/>
      <c r="AZ327" s="6" t="e">
        <f>T327/IU327</f>
        <v>#VALUE!</v>
      </c>
      <c r="BA327" s="6">
        <f>T327/C327</f>
        <v>0.07479102507699076</v>
      </c>
      <c r="BB327" s="1"/>
      <c r="BD327" s="23"/>
      <c r="BE327" s="23"/>
      <c r="BF327" s="10"/>
      <c r="BG327" s="23"/>
      <c r="BH327" s="23"/>
      <c r="BI327" s="1"/>
      <c r="BJ327" t="s">
        <v>1159</v>
      </c>
    </row>
    <row r="328" spans="1:62" ht="12.75">
      <c r="A328" s="38" t="s">
        <v>106</v>
      </c>
      <c r="B328" t="s">
        <v>9</v>
      </c>
      <c r="C328" s="25">
        <v>227.4</v>
      </c>
      <c r="D328" t="s">
        <v>1202</v>
      </c>
      <c r="E328" s="25">
        <v>186</v>
      </c>
      <c r="F328" s="31"/>
      <c r="G328" s="30"/>
      <c r="H328" s="31">
        <f>G328/1.5</f>
        <v>0</v>
      </c>
      <c r="I328" t="s">
        <v>738</v>
      </c>
      <c r="J328" s="1" t="s">
        <v>396</v>
      </c>
      <c r="K328" t="s">
        <v>621</v>
      </c>
      <c r="L328" s="1" t="s">
        <v>809</v>
      </c>
      <c r="M328" s="1" t="s">
        <v>416</v>
      </c>
      <c r="N328" t="s">
        <v>9</v>
      </c>
      <c r="O328" s="4"/>
      <c r="P328" s="23">
        <v>42</v>
      </c>
      <c r="Q328" s="28">
        <v>19</v>
      </c>
      <c r="R328" s="28">
        <v>14</v>
      </c>
      <c r="S328" s="1">
        <v>0</v>
      </c>
      <c r="T328" s="6">
        <f>Q328+(R328/20)+(S328/240)</f>
        <v>19.7</v>
      </c>
      <c r="V328" s="10">
        <f>(T328*20)/P328</f>
        <v>9.380952380952381</v>
      </c>
      <c r="W328" s="1"/>
      <c r="X328" s="10"/>
      <c r="Y328" s="10"/>
      <c r="Z328" s="10"/>
      <c r="AA328" s="10"/>
      <c r="AB328" s="10"/>
      <c r="AC328" s="10"/>
      <c r="AE328" s="6"/>
      <c r="AF328" s="1"/>
      <c r="AG328" s="6"/>
      <c r="AH328" s="6"/>
      <c r="AI328" s="1"/>
      <c r="AJ328" s="1"/>
      <c r="AK328" s="1"/>
      <c r="AL328" s="18"/>
      <c r="AM328" s="18"/>
      <c r="AN328" s="17"/>
      <c r="AO328" s="1"/>
      <c r="AP328" s="1"/>
      <c r="AQ328" s="14"/>
      <c r="AR328" s="14"/>
      <c r="AS328" s="9"/>
      <c r="AT328" s="6"/>
      <c r="AW328" s="1"/>
      <c r="AX328" s="1"/>
      <c r="AY328" s="1"/>
      <c r="AZ328" s="6" t="e">
        <f>T328/IU328</f>
        <v>#VALUE!</v>
      </c>
      <c r="BA328" s="6">
        <f>T328/C328</f>
        <v>0.08663148636763413</v>
      </c>
      <c r="BB328" s="1"/>
      <c r="BD328" s="23"/>
      <c r="BE328" s="23"/>
      <c r="BF328" s="10"/>
      <c r="BG328" s="23"/>
      <c r="BH328" s="23"/>
      <c r="BI328" s="1"/>
      <c r="BJ328" t="s">
        <v>621</v>
      </c>
    </row>
    <row r="329" spans="1:62" ht="12.75">
      <c r="A329" s="38" t="s">
        <v>106</v>
      </c>
      <c r="B329" t="s">
        <v>9</v>
      </c>
      <c r="C329" s="25">
        <v>227.5</v>
      </c>
      <c r="D329" t="s">
        <v>1202</v>
      </c>
      <c r="E329" s="25">
        <v>186</v>
      </c>
      <c r="F329" s="31"/>
      <c r="G329" s="30"/>
      <c r="H329" s="31">
        <f>G329/1.5</f>
        <v>0</v>
      </c>
      <c r="I329" t="s">
        <v>740</v>
      </c>
      <c r="J329" s="1" t="s">
        <v>396</v>
      </c>
      <c r="K329" t="s">
        <v>621</v>
      </c>
      <c r="L329" s="1" t="s">
        <v>809</v>
      </c>
      <c r="M329" s="1" t="s">
        <v>416</v>
      </c>
      <c r="N329" t="s">
        <v>9</v>
      </c>
      <c r="O329" s="4"/>
      <c r="P329" s="23">
        <v>24</v>
      </c>
      <c r="Q329" s="28">
        <v>11</v>
      </c>
      <c r="R329" s="28">
        <v>6</v>
      </c>
      <c r="S329" s="1">
        <v>0</v>
      </c>
      <c r="T329" s="6">
        <f>Q329+(R329/20)+(S329/240)</f>
        <v>11.3</v>
      </c>
      <c r="V329" s="10">
        <f>(T329*20)/P329</f>
        <v>9.416666666666666</v>
      </c>
      <c r="W329" s="1"/>
      <c r="X329" s="10"/>
      <c r="Y329" s="10"/>
      <c r="Z329" s="10"/>
      <c r="AA329" s="10"/>
      <c r="AB329" s="10"/>
      <c r="AC329" s="10"/>
      <c r="AE329" s="6"/>
      <c r="AF329" s="1"/>
      <c r="AG329" s="6"/>
      <c r="AH329" s="6"/>
      <c r="AI329" s="1"/>
      <c r="AJ329" s="1"/>
      <c r="AK329" s="1"/>
      <c r="AL329" s="18"/>
      <c r="AM329" s="18"/>
      <c r="AN329" s="17"/>
      <c r="AO329" s="1"/>
      <c r="AP329" s="1"/>
      <c r="AQ329" s="14"/>
      <c r="AR329" s="14"/>
      <c r="AS329" s="9"/>
      <c r="AT329" s="6"/>
      <c r="AW329" s="1"/>
      <c r="AX329" s="1"/>
      <c r="AY329" s="1"/>
      <c r="AZ329" s="6" t="e">
        <f>T329/IU329</f>
        <v>#VALUE!</v>
      </c>
      <c r="BA329" s="6">
        <f>T329/C329</f>
        <v>0.04967032967032967</v>
      </c>
      <c r="BB329" s="1"/>
      <c r="BD329" s="23"/>
      <c r="BE329" s="23"/>
      <c r="BF329" s="10"/>
      <c r="BG329" s="23"/>
      <c r="BH329" s="23"/>
      <c r="BI329" s="1"/>
      <c r="BJ329" t="s">
        <v>621</v>
      </c>
    </row>
    <row r="330" spans="1:61" ht="12.75">
      <c r="A330" s="38"/>
      <c r="C330" s="25"/>
      <c r="E330" s="25"/>
      <c r="F330" s="31"/>
      <c r="G330" s="31"/>
      <c r="H330" s="31"/>
      <c r="J330" s="1"/>
      <c r="L330" s="1"/>
      <c r="M330" s="1"/>
      <c r="O330" s="4"/>
      <c r="P330" s="23"/>
      <c r="Q330" s="28"/>
      <c r="R330" s="28"/>
      <c r="S330" s="1"/>
      <c r="T330" s="6"/>
      <c r="U330" s="6"/>
      <c r="V330" s="10"/>
      <c r="W330" s="1"/>
      <c r="X330" s="10"/>
      <c r="Y330" s="10"/>
      <c r="Z330" s="10"/>
      <c r="AA330" s="10"/>
      <c r="AB330" s="10"/>
      <c r="AC330" s="10"/>
      <c r="AE330" s="6"/>
      <c r="AF330" s="1"/>
      <c r="AG330" s="6"/>
      <c r="AH330" s="6"/>
      <c r="AI330" s="1"/>
      <c r="AJ330" s="1"/>
      <c r="AK330" s="1"/>
      <c r="AL330" s="18"/>
      <c r="AM330" s="18"/>
      <c r="AN330" s="17"/>
      <c r="AO330" s="1"/>
      <c r="AP330" s="1"/>
      <c r="AQ330" s="14"/>
      <c r="AR330" s="14"/>
      <c r="AS330" s="9"/>
      <c r="AT330" s="6"/>
      <c r="AW330" s="1"/>
      <c r="AX330" s="1"/>
      <c r="AY330" s="1"/>
      <c r="AZ330" s="6" t="e">
        <f>T330/IU330</f>
        <v>#VALUE!</v>
      </c>
      <c r="BA330" s="6" t="e">
        <f>T330/C330</f>
        <v>#VALUE!</v>
      </c>
      <c r="BB330" s="1"/>
      <c r="BD330" s="23"/>
      <c r="BE330" s="23"/>
      <c r="BF330" s="10"/>
      <c r="BG330" s="23"/>
      <c r="BH330" s="23"/>
      <c r="BI330" s="1"/>
    </row>
    <row r="331" spans="1:62" ht="12.75">
      <c r="A331" s="38" t="s">
        <v>106</v>
      </c>
      <c r="B331" t="s">
        <v>9</v>
      </c>
      <c r="C331" s="25" t="s">
        <v>232</v>
      </c>
      <c r="D331" t="s">
        <v>1202</v>
      </c>
      <c r="E331" s="25">
        <v>186</v>
      </c>
      <c r="F331" s="31">
        <v>2.25</v>
      </c>
      <c r="G331" s="31"/>
      <c r="H331" s="31">
        <f>G331/1.5</f>
        <v>0</v>
      </c>
      <c r="I331" t="s">
        <v>1384</v>
      </c>
      <c r="J331" s="1" t="s">
        <v>396</v>
      </c>
      <c r="K331" t="s">
        <v>430</v>
      </c>
      <c r="L331" s="1" t="s">
        <v>809</v>
      </c>
      <c r="M331" s="1" t="s">
        <v>416</v>
      </c>
      <c r="N331" t="s">
        <v>1286</v>
      </c>
      <c r="O331" s="4">
        <v>2.25</v>
      </c>
      <c r="P331" s="23">
        <v>24</v>
      </c>
      <c r="Q331" s="28">
        <v>40</v>
      </c>
      <c r="R331" s="28">
        <v>12</v>
      </c>
      <c r="S331" s="1">
        <v>0</v>
      </c>
      <c r="T331" s="6">
        <f>Q331+(R331/20)+(S331/240)</f>
        <v>40.6</v>
      </c>
      <c r="U331" s="6"/>
      <c r="V331" s="10"/>
      <c r="W331" s="1"/>
      <c r="X331" s="10"/>
      <c r="Y331" s="10"/>
      <c r="Z331" s="10"/>
      <c r="AA331" s="10"/>
      <c r="AB331" s="10"/>
      <c r="AC331" s="10"/>
      <c r="AE331" s="6"/>
      <c r="AF331" s="1"/>
      <c r="AG331" s="6"/>
      <c r="AH331" s="6"/>
      <c r="AI331" s="1"/>
      <c r="AJ331" s="1"/>
      <c r="AK331" s="1"/>
      <c r="AL331" s="18"/>
      <c r="AM331" s="18"/>
      <c r="AN331" s="17"/>
      <c r="AO331" s="1"/>
      <c r="AP331" s="1"/>
      <c r="AQ331" s="14"/>
      <c r="AR331" s="14"/>
      <c r="AS331" s="9"/>
      <c r="AT331" s="6"/>
      <c r="AW331" s="1"/>
      <c r="AX331" s="1"/>
      <c r="AY331" s="1"/>
      <c r="AZ331" s="6" t="e">
        <f>T331/IU331</f>
        <v>#VALUE!</v>
      </c>
      <c r="BA331" s="6" t="e">
        <f>T331/C331</f>
        <v>#VALUE!</v>
      </c>
      <c r="BB331" s="1"/>
      <c r="BD331" s="23"/>
      <c r="BE331" s="23"/>
      <c r="BF331" s="10"/>
      <c r="BG331" s="23"/>
      <c r="BH331" s="23"/>
      <c r="BI331" s="1"/>
      <c r="BJ331" t="s">
        <v>430</v>
      </c>
    </row>
    <row r="332" spans="1:62" ht="12.75">
      <c r="A332" s="38" t="s">
        <v>106</v>
      </c>
      <c r="B332" t="s">
        <v>9</v>
      </c>
      <c r="C332" s="25" t="s">
        <v>233</v>
      </c>
      <c r="D332" t="s">
        <v>1202</v>
      </c>
      <c r="E332" s="25">
        <v>186</v>
      </c>
      <c r="F332" s="31">
        <v>10</v>
      </c>
      <c r="G332" s="31">
        <v>5.220000000000001</v>
      </c>
      <c r="H332" s="31">
        <f>G332/1.5</f>
        <v>3.4800000000000004</v>
      </c>
      <c r="I332" t="s">
        <v>439</v>
      </c>
      <c r="J332" s="1" t="s">
        <v>396</v>
      </c>
      <c r="K332" t="s">
        <v>448</v>
      </c>
      <c r="L332" s="1" t="s">
        <v>955</v>
      </c>
      <c r="M332" s="1" t="s">
        <v>397</v>
      </c>
      <c r="O332" s="4">
        <v>10</v>
      </c>
      <c r="P332" s="23"/>
      <c r="Q332" s="28">
        <v>52</v>
      </c>
      <c r="R332" s="28">
        <v>4</v>
      </c>
      <c r="S332" s="1">
        <v>0</v>
      </c>
      <c r="T332" s="6">
        <f>Q332+(R332/20)+(S332/240)</f>
        <v>52.2</v>
      </c>
      <c r="U332" s="6">
        <f>T332/O332</f>
        <v>5.220000000000001</v>
      </c>
      <c r="V332" s="10"/>
      <c r="W332" s="1"/>
      <c r="X332" s="10"/>
      <c r="Y332" s="10"/>
      <c r="Z332" s="10"/>
      <c r="AA332" s="10"/>
      <c r="AB332" s="10"/>
      <c r="AC332" s="10"/>
      <c r="AE332" s="6"/>
      <c r="AF332" s="1"/>
      <c r="AG332" s="6"/>
      <c r="AH332" s="6">
        <f>U332+AG332</f>
        <v>5.220000000000001</v>
      </c>
      <c r="AI332" s="1"/>
      <c r="AJ332" s="1"/>
      <c r="AK332" s="1"/>
      <c r="AL332" s="18"/>
      <c r="AM332" s="18"/>
      <c r="AN332" s="17"/>
      <c r="AO332" s="1"/>
      <c r="AP332" s="1"/>
      <c r="AQ332" s="14"/>
      <c r="AR332" s="14"/>
      <c r="AS332" s="9"/>
      <c r="AT332" s="6"/>
      <c r="AW332" s="1"/>
      <c r="AX332" s="1"/>
      <c r="AY332" s="1"/>
      <c r="AZ332" s="6" t="e">
        <f>T332/IU332</f>
        <v>#VALUE!</v>
      </c>
      <c r="BA332" s="6" t="e">
        <f>T332/C332</f>
        <v>#VALUE!</v>
      </c>
      <c r="BB332" s="1"/>
      <c r="BD332" s="23"/>
      <c r="BE332" s="23"/>
      <c r="BF332" s="10"/>
      <c r="BG332" s="23"/>
      <c r="BH332" s="23"/>
      <c r="BI332" s="1"/>
      <c r="BJ332" t="s">
        <v>448</v>
      </c>
    </row>
    <row r="333" spans="1:62" ht="12.75">
      <c r="A333" s="38" t="s">
        <v>106</v>
      </c>
      <c r="B333" t="s">
        <v>9</v>
      </c>
      <c r="C333" s="25" t="s">
        <v>234</v>
      </c>
      <c r="D333" t="s">
        <v>1202</v>
      </c>
      <c r="E333" s="25">
        <v>186</v>
      </c>
      <c r="F333" s="31"/>
      <c r="G333" s="31"/>
      <c r="H333" s="31">
        <f>G333/1.5</f>
        <v>0</v>
      </c>
      <c r="I333" t="s">
        <v>707</v>
      </c>
      <c r="J333" s="1" t="s">
        <v>396</v>
      </c>
      <c r="K333" t="s">
        <v>690</v>
      </c>
      <c r="L333" s="1" t="s">
        <v>1341</v>
      </c>
      <c r="M333" s="1" t="s">
        <v>1064</v>
      </c>
      <c r="N333" t="s">
        <v>468</v>
      </c>
      <c r="O333" s="4"/>
      <c r="P333" s="23">
        <v>20</v>
      </c>
      <c r="Q333" s="28">
        <v>4</v>
      </c>
      <c r="R333" s="28">
        <v>2</v>
      </c>
      <c r="S333" s="1">
        <v>0</v>
      </c>
      <c r="T333" s="6">
        <f>Q333+(R333/20)+(S333/240)</f>
        <v>4.1</v>
      </c>
      <c r="U333" s="6"/>
      <c r="V333" s="10">
        <f>(T333*20)/P333</f>
        <v>4.1</v>
      </c>
      <c r="W333" s="1"/>
      <c r="X333" s="10"/>
      <c r="Y333" s="10"/>
      <c r="Z333" s="10"/>
      <c r="AA333" s="10"/>
      <c r="AB333" s="10"/>
      <c r="AC333" s="10"/>
      <c r="AE333" s="6"/>
      <c r="AF333" s="1"/>
      <c r="AG333" s="6"/>
      <c r="AI333" s="1"/>
      <c r="AJ333" s="1"/>
      <c r="AK333" s="1"/>
      <c r="AL333" s="18"/>
      <c r="AM333" s="18"/>
      <c r="AN333" s="17"/>
      <c r="AO333" s="1"/>
      <c r="AP333" s="1"/>
      <c r="AQ333" s="14"/>
      <c r="AR333" s="14"/>
      <c r="AS333" s="9"/>
      <c r="AT333" s="6"/>
      <c r="AW333" s="1"/>
      <c r="AX333" s="1"/>
      <c r="AY333" s="1"/>
      <c r="AZ333" s="6" t="e">
        <f>T333/IU333</f>
        <v>#VALUE!</v>
      </c>
      <c r="BA333" s="6" t="e">
        <f>T333/C333</f>
        <v>#VALUE!</v>
      </c>
      <c r="BB333" s="1"/>
      <c r="BD333" s="23"/>
      <c r="BE333" s="23"/>
      <c r="BF333" s="10"/>
      <c r="BG333" s="23"/>
      <c r="BH333" s="23"/>
      <c r="BI333" s="1"/>
      <c r="BJ333" t="s">
        <v>690</v>
      </c>
    </row>
    <row r="334" spans="1:61" ht="12.75">
      <c r="A334" s="38"/>
      <c r="C334" s="25"/>
      <c r="E334" s="25"/>
      <c r="F334" s="31"/>
      <c r="G334" s="30"/>
      <c r="H334" s="31"/>
      <c r="J334" s="1"/>
      <c r="L334" s="1"/>
      <c r="M334" s="1"/>
      <c r="O334" s="4"/>
      <c r="P334" s="23"/>
      <c r="Q334" s="28"/>
      <c r="R334" s="28"/>
      <c r="S334" s="1"/>
      <c r="W334" s="1"/>
      <c r="X334" s="10"/>
      <c r="Y334" s="10"/>
      <c r="Z334" s="10"/>
      <c r="AA334" s="10"/>
      <c r="AB334" s="10"/>
      <c r="AC334" s="10"/>
      <c r="AE334" s="6"/>
      <c r="AF334" s="1"/>
      <c r="AG334" s="6"/>
      <c r="AI334" s="1"/>
      <c r="AJ334" s="1"/>
      <c r="AK334" s="1"/>
      <c r="AL334" s="18"/>
      <c r="AM334" s="18"/>
      <c r="AN334" s="17"/>
      <c r="AO334" s="1"/>
      <c r="AP334" s="1"/>
      <c r="AQ334" s="14"/>
      <c r="AR334" s="14"/>
      <c r="AS334" s="9"/>
      <c r="AT334" s="6"/>
      <c r="AW334" s="1"/>
      <c r="AX334" s="1"/>
      <c r="AY334" s="1"/>
      <c r="AZ334" s="6" t="e">
        <f>T334/IU334</f>
        <v>#VALUE!</v>
      </c>
      <c r="BA334" s="6" t="e">
        <f>T334/C334</f>
        <v>#VALUE!</v>
      </c>
      <c r="BB334" s="1"/>
      <c r="BD334" s="23"/>
      <c r="BE334" s="23"/>
      <c r="BF334" s="10"/>
      <c r="BG334" s="23"/>
      <c r="BH334" s="23"/>
      <c r="BI334" s="1"/>
    </row>
    <row r="335" spans="1:62" ht="12.75">
      <c r="A335" s="38" t="s">
        <v>107</v>
      </c>
      <c r="B335" t="s">
        <v>9</v>
      </c>
      <c r="C335" s="25">
        <v>228.1</v>
      </c>
      <c r="D335" t="s">
        <v>1203</v>
      </c>
      <c r="E335" s="25">
        <v>186</v>
      </c>
      <c r="F335" s="31"/>
      <c r="G335" s="30"/>
      <c r="H335" s="31">
        <f>G335/1.5</f>
        <v>0</v>
      </c>
      <c r="I335" t="s">
        <v>749</v>
      </c>
      <c r="J335" s="1" t="s">
        <v>396</v>
      </c>
      <c r="K335" t="s">
        <v>710</v>
      </c>
      <c r="L335" s="1" t="s">
        <v>1341</v>
      </c>
      <c r="M335" s="1" t="s">
        <v>416</v>
      </c>
      <c r="N335" t="s">
        <v>1246</v>
      </c>
      <c r="O335" s="4"/>
      <c r="P335" s="23">
        <v>180</v>
      </c>
      <c r="Q335" s="28">
        <v>98</v>
      </c>
      <c r="R335" s="28">
        <v>0</v>
      </c>
      <c r="S335" s="1">
        <v>0</v>
      </c>
      <c r="T335" s="6">
        <f>Q335+(R335/20)+(S335/240)</f>
        <v>98</v>
      </c>
      <c r="V335" s="10">
        <f>(T335*20)/P335</f>
        <v>10.88888888888889</v>
      </c>
      <c r="W335" s="1"/>
      <c r="X335" s="10"/>
      <c r="Y335" s="10"/>
      <c r="Z335" s="10"/>
      <c r="AA335" s="10"/>
      <c r="AB335" s="10"/>
      <c r="AC335" s="10"/>
      <c r="AE335" s="6"/>
      <c r="AF335" s="1"/>
      <c r="AG335" s="6"/>
      <c r="AI335" s="1"/>
      <c r="AJ335" s="1"/>
      <c r="AK335" s="1"/>
      <c r="AL335" s="18"/>
      <c r="AM335" s="18"/>
      <c r="AN335" s="17"/>
      <c r="AO335" s="1"/>
      <c r="AP335" s="1"/>
      <c r="AQ335" s="14"/>
      <c r="AR335" s="14"/>
      <c r="AS335" s="9"/>
      <c r="AT335" s="6"/>
      <c r="AW335" s="1"/>
      <c r="AX335" s="1"/>
      <c r="AY335" s="1"/>
      <c r="AZ335" s="6" t="e">
        <f>T335/IU335</f>
        <v>#VALUE!</v>
      </c>
      <c r="BA335" s="6">
        <f>T335/C335</f>
        <v>0.4296361245067953</v>
      </c>
      <c r="BB335" s="1"/>
      <c r="BD335" s="23"/>
      <c r="BE335" s="23"/>
      <c r="BF335" s="10"/>
      <c r="BG335" s="23"/>
      <c r="BH335" s="23"/>
      <c r="BI335" s="1"/>
      <c r="BJ335" t="s">
        <v>710</v>
      </c>
    </row>
    <row r="336" spans="1:62" ht="12.75">
      <c r="A336" s="38" t="s">
        <v>107</v>
      </c>
      <c r="B336" t="s">
        <v>9</v>
      </c>
      <c r="C336" s="25">
        <v>228.2</v>
      </c>
      <c r="D336" t="s">
        <v>1203</v>
      </c>
      <c r="E336" s="25">
        <v>186</v>
      </c>
      <c r="F336" s="31">
        <f>4/3</f>
        <v>1.3333333333333333</v>
      </c>
      <c r="G336" s="31">
        <v>16.5</v>
      </c>
      <c r="H336" s="31">
        <f>G336/1.5</f>
        <v>11</v>
      </c>
      <c r="I336" t="s">
        <v>1392</v>
      </c>
      <c r="J336" s="1" t="s">
        <v>396</v>
      </c>
      <c r="K336" t="s">
        <v>1159</v>
      </c>
      <c r="L336" s="1" t="s">
        <v>1341</v>
      </c>
      <c r="M336" s="1" t="s">
        <v>416</v>
      </c>
      <c r="N336" t="s">
        <v>1090</v>
      </c>
      <c r="O336" s="4">
        <f>4/3</f>
        <v>1.3333333333333333</v>
      </c>
      <c r="P336" s="23"/>
      <c r="Q336" s="28">
        <v>22</v>
      </c>
      <c r="R336" s="28">
        <v>0</v>
      </c>
      <c r="S336" s="1">
        <v>0</v>
      </c>
      <c r="T336" s="6">
        <f>Q336+(R336/20)+(S336/240)</f>
        <v>22</v>
      </c>
      <c r="U336" s="6">
        <f>T336/O336</f>
        <v>16.5</v>
      </c>
      <c r="W336" s="1"/>
      <c r="X336" s="10"/>
      <c r="Y336" s="10"/>
      <c r="Z336" s="10"/>
      <c r="AA336" s="10"/>
      <c r="AB336" s="10"/>
      <c r="AC336" s="10"/>
      <c r="AE336" s="6"/>
      <c r="AF336" s="1"/>
      <c r="AG336" s="6"/>
      <c r="AH336" s="6">
        <f>U336+AG336</f>
        <v>16.5</v>
      </c>
      <c r="AI336" s="1"/>
      <c r="AJ336" s="1"/>
      <c r="AK336" s="1"/>
      <c r="AL336" s="18"/>
      <c r="AM336" s="18"/>
      <c r="AN336" s="17"/>
      <c r="AO336" s="1"/>
      <c r="AP336" s="1"/>
      <c r="AQ336" s="14"/>
      <c r="AR336" s="14"/>
      <c r="AS336" s="9"/>
      <c r="AT336" s="6"/>
      <c r="AW336" s="1"/>
      <c r="AX336" s="1"/>
      <c r="AY336" s="1"/>
      <c r="AZ336" s="6" t="e">
        <f>T336/IU336</f>
        <v>#VALUE!</v>
      </c>
      <c r="BA336" s="6">
        <f>T336/C336</f>
        <v>0.09640666082383874</v>
      </c>
      <c r="BB336" s="1"/>
      <c r="BD336" s="23"/>
      <c r="BE336" s="23"/>
      <c r="BF336" s="10"/>
      <c r="BG336" s="23"/>
      <c r="BH336" s="23"/>
      <c r="BI336" s="1"/>
      <c r="BJ336" t="s">
        <v>1159</v>
      </c>
    </row>
    <row r="337" spans="1:62" ht="12.75">
      <c r="A337" s="38" t="s">
        <v>107</v>
      </c>
      <c r="B337" t="s">
        <v>9</v>
      </c>
      <c r="C337" s="25">
        <v>228.3</v>
      </c>
      <c r="D337" t="s">
        <v>1203</v>
      </c>
      <c r="E337" s="25">
        <v>186</v>
      </c>
      <c r="F337" s="31">
        <v>1</v>
      </c>
      <c r="G337" s="31">
        <v>17</v>
      </c>
      <c r="H337" s="31">
        <f>G337/1.5</f>
        <v>11.333333333333334</v>
      </c>
      <c r="I337" t="s">
        <v>1395</v>
      </c>
      <c r="J337" s="1" t="s">
        <v>396</v>
      </c>
      <c r="K337" t="s">
        <v>1159</v>
      </c>
      <c r="L337" s="1" t="s">
        <v>1341</v>
      </c>
      <c r="M337" s="1" t="s">
        <v>416</v>
      </c>
      <c r="N337" t="s">
        <v>553</v>
      </c>
      <c r="O337" s="4">
        <v>1</v>
      </c>
      <c r="P337" s="23"/>
      <c r="Q337" s="28">
        <v>17</v>
      </c>
      <c r="R337" s="28">
        <v>0</v>
      </c>
      <c r="S337" s="1">
        <v>0</v>
      </c>
      <c r="T337" s="6">
        <f>Q337+(R337/20)+(S337/240)</f>
        <v>17</v>
      </c>
      <c r="U337" s="6">
        <f>T337/O337</f>
        <v>17</v>
      </c>
      <c r="W337" s="1"/>
      <c r="X337" s="10"/>
      <c r="Y337" s="10"/>
      <c r="Z337" s="10"/>
      <c r="AA337" s="10"/>
      <c r="AB337" s="10"/>
      <c r="AC337" s="10"/>
      <c r="AE337" s="6"/>
      <c r="AF337" s="1"/>
      <c r="AG337" s="6"/>
      <c r="AH337" s="6">
        <f>U337+AG337</f>
        <v>17</v>
      </c>
      <c r="AI337" s="1"/>
      <c r="AJ337" s="1"/>
      <c r="AK337" s="1"/>
      <c r="AL337" s="18"/>
      <c r="AM337" s="18"/>
      <c r="AN337" s="17"/>
      <c r="AO337" s="1"/>
      <c r="AP337" s="1"/>
      <c r="AQ337" s="14"/>
      <c r="AR337" s="14"/>
      <c r="AS337" s="9"/>
      <c r="AT337" s="6"/>
      <c r="AW337" s="1"/>
      <c r="AX337" s="1"/>
      <c r="AY337" s="1"/>
      <c r="AZ337" s="6" t="e">
        <f>T337/IU337</f>
        <v>#VALUE!</v>
      </c>
      <c r="BA337" s="6">
        <f>T337/C337</f>
        <v>0.0744634253175646</v>
      </c>
      <c r="BB337" s="1"/>
      <c r="BD337" s="23"/>
      <c r="BE337" s="23"/>
      <c r="BF337" s="10"/>
      <c r="BG337" s="23"/>
      <c r="BH337" s="23"/>
      <c r="BI337" s="1"/>
      <c r="BJ337" t="s">
        <v>1159</v>
      </c>
    </row>
    <row r="338" spans="1:62" ht="12.75">
      <c r="A338" s="38" t="s">
        <v>107</v>
      </c>
      <c r="B338" t="s">
        <v>9</v>
      </c>
      <c r="C338" s="25">
        <v>228.4</v>
      </c>
      <c r="D338" t="s">
        <v>1203</v>
      </c>
      <c r="E338" s="25">
        <v>186</v>
      </c>
      <c r="F338" s="31"/>
      <c r="G338" s="30"/>
      <c r="H338" s="31">
        <f>G338/1.5</f>
        <v>0</v>
      </c>
      <c r="I338" t="s">
        <v>740</v>
      </c>
      <c r="J338" s="1" t="s">
        <v>396</v>
      </c>
      <c r="K338" t="s">
        <v>621</v>
      </c>
      <c r="L338" s="1" t="s">
        <v>1341</v>
      </c>
      <c r="M338" s="1" t="s">
        <v>416</v>
      </c>
      <c r="N338" t="s">
        <v>9</v>
      </c>
      <c r="O338" s="4"/>
      <c r="P338" s="23">
        <v>42</v>
      </c>
      <c r="Q338" s="28">
        <v>17</v>
      </c>
      <c r="R338" s="28">
        <v>12</v>
      </c>
      <c r="S338" s="1">
        <v>0</v>
      </c>
      <c r="T338" s="6">
        <f>Q338+(R338/20)+(S338/240)</f>
        <v>17.6</v>
      </c>
      <c r="V338" s="10">
        <f>(T338*20)/P338</f>
        <v>8.380952380952381</v>
      </c>
      <c r="W338" s="1"/>
      <c r="X338" s="10"/>
      <c r="Y338" s="10"/>
      <c r="Z338" s="10"/>
      <c r="AA338" s="10"/>
      <c r="AB338" s="10"/>
      <c r="AC338" s="10"/>
      <c r="AE338" s="6"/>
      <c r="AF338" s="1"/>
      <c r="AG338" s="6"/>
      <c r="AI338" s="1"/>
      <c r="AJ338" s="1"/>
      <c r="AK338" s="1"/>
      <c r="AL338" s="18"/>
      <c r="AM338" s="18"/>
      <c r="AN338" s="17"/>
      <c r="AO338" s="1"/>
      <c r="AP338" s="1"/>
      <c r="AQ338" s="14"/>
      <c r="AR338" s="14"/>
      <c r="AS338" s="9"/>
      <c r="AT338" s="6"/>
      <c r="AW338" s="1"/>
      <c r="AX338" s="1"/>
      <c r="AY338" s="1"/>
      <c r="AZ338" s="6" t="e">
        <f>T338/IU338</f>
        <v>#VALUE!</v>
      </c>
      <c r="BA338" s="6">
        <f>T338/C338</f>
        <v>0.07705779334500876</v>
      </c>
      <c r="BB338" s="1"/>
      <c r="BD338" s="23"/>
      <c r="BE338" s="23"/>
      <c r="BF338" s="10"/>
      <c r="BG338" s="23"/>
      <c r="BH338" s="23"/>
      <c r="BI338" s="1"/>
      <c r="BJ338" t="s">
        <v>621</v>
      </c>
    </row>
    <row r="339" spans="1:62" ht="12.75">
      <c r="A339" s="38" t="s">
        <v>107</v>
      </c>
      <c r="B339" t="s">
        <v>9</v>
      </c>
      <c r="C339" s="25">
        <v>228.5</v>
      </c>
      <c r="D339" t="s">
        <v>1203</v>
      </c>
      <c r="E339" s="25">
        <v>186</v>
      </c>
      <c r="F339" s="31"/>
      <c r="G339" s="30"/>
      <c r="H339" s="31">
        <f>G339/1.5</f>
        <v>0</v>
      </c>
      <c r="I339" t="s">
        <v>740</v>
      </c>
      <c r="J339" s="1" t="s">
        <v>396</v>
      </c>
      <c r="K339" t="s">
        <v>621</v>
      </c>
      <c r="L339" s="1" t="s">
        <v>1341</v>
      </c>
      <c r="M339" s="1" t="s">
        <v>416</v>
      </c>
      <c r="N339" t="s">
        <v>9</v>
      </c>
      <c r="O339" s="4"/>
      <c r="P339" s="23">
        <v>24</v>
      </c>
      <c r="Q339" s="28">
        <v>11</v>
      </c>
      <c r="R339" s="28">
        <v>6</v>
      </c>
      <c r="S339" s="1">
        <v>0</v>
      </c>
      <c r="T339" s="6">
        <f>Q339+(R339/20)+(S339/240)</f>
        <v>11.3</v>
      </c>
      <c r="V339" s="10">
        <f>(T339*20)/P339</f>
        <v>9.416666666666666</v>
      </c>
      <c r="W339" s="1"/>
      <c r="X339" s="10"/>
      <c r="Y339" s="10"/>
      <c r="Z339" s="10"/>
      <c r="AA339" s="10"/>
      <c r="AB339" s="10"/>
      <c r="AC339" s="10"/>
      <c r="AE339" s="6"/>
      <c r="AF339" s="1"/>
      <c r="AG339" s="6"/>
      <c r="AI339" s="1"/>
      <c r="AJ339" s="1"/>
      <c r="AK339" s="1"/>
      <c r="AL339" s="18"/>
      <c r="AM339" s="18"/>
      <c r="AN339" s="17"/>
      <c r="AO339" s="1"/>
      <c r="AP339" s="1"/>
      <c r="AQ339" s="14"/>
      <c r="AR339" s="14"/>
      <c r="AS339" s="9"/>
      <c r="AT339" s="6"/>
      <c r="AW339" s="1"/>
      <c r="AX339" s="1"/>
      <c r="AY339" s="1"/>
      <c r="AZ339" s="6" t="e">
        <f>T339/IU339</f>
        <v>#VALUE!</v>
      </c>
      <c r="BA339" s="6">
        <f>T339/C339</f>
        <v>0.04945295404814005</v>
      </c>
      <c r="BB339" s="1"/>
      <c r="BD339" s="23"/>
      <c r="BE339" s="23"/>
      <c r="BF339" s="10"/>
      <c r="BG339" s="23"/>
      <c r="BH339" s="23"/>
      <c r="BI339" s="1"/>
      <c r="BJ339" t="s">
        <v>621</v>
      </c>
    </row>
    <row r="340" spans="1:62" ht="12.75">
      <c r="A340" s="38" t="s">
        <v>107</v>
      </c>
      <c r="B340" t="s">
        <v>9</v>
      </c>
      <c r="C340" s="25">
        <v>228.6</v>
      </c>
      <c r="D340" t="s">
        <v>1203</v>
      </c>
      <c r="E340" s="25">
        <v>186</v>
      </c>
      <c r="F340" s="31">
        <v>2.25</v>
      </c>
      <c r="G340" s="30"/>
      <c r="H340" s="31">
        <f>G340/1.5</f>
        <v>0</v>
      </c>
      <c r="I340" t="s">
        <v>1385</v>
      </c>
      <c r="J340" s="1" t="s">
        <v>396</v>
      </c>
      <c r="K340" t="s">
        <v>432</v>
      </c>
      <c r="L340" s="1" t="s">
        <v>1341</v>
      </c>
      <c r="M340" s="1" t="s">
        <v>416</v>
      </c>
      <c r="N340" t="s">
        <v>1285</v>
      </c>
      <c r="O340" s="4">
        <v>2.25</v>
      </c>
      <c r="P340" s="23">
        <v>24</v>
      </c>
      <c r="Q340" s="28">
        <v>36</v>
      </c>
      <c r="R340" s="28">
        <v>10</v>
      </c>
      <c r="S340" s="1">
        <v>6</v>
      </c>
      <c r="T340" s="6">
        <f>Q340+(R340/20)+(S340/240)</f>
        <v>36.525</v>
      </c>
      <c r="W340" s="1"/>
      <c r="X340" s="10"/>
      <c r="Y340" s="10"/>
      <c r="Z340" s="10"/>
      <c r="AA340" s="10"/>
      <c r="AB340" s="10"/>
      <c r="AC340" s="10"/>
      <c r="AE340" s="6"/>
      <c r="AF340" s="1"/>
      <c r="AG340" s="6"/>
      <c r="AI340" s="1"/>
      <c r="AJ340" s="1"/>
      <c r="AK340" s="1"/>
      <c r="AL340" s="18"/>
      <c r="AM340" s="18"/>
      <c r="AN340" s="17"/>
      <c r="AO340" s="1"/>
      <c r="AP340" s="1"/>
      <c r="AQ340" s="14"/>
      <c r="AR340" s="14"/>
      <c r="AS340" s="9"/>
      <c r="AT340" s="6"/>
      <c r="AW340" s="1"/>
      <c r="AX340" s="1"/>
      <c r="AY340" s="1"/>
      <c r="AZ340" s="6" t="e">
        <f>T340/IU340</f>
        <v>#VALUE!</v>
      </c>
      <c r="BA340" s="6">
        <f>T340/C340</f>
        <v>0.1597769028871391</v>
      </c>
      <c r="BB340" s="1"/>
      <c r="BD340" s="23"/>
      <c r="BE340" s="23"/>
      <c r="BF340" s="10"/>
      <c r="BG340" s="23"/>
      <c r="BH340" s="23"/>
      <c r="BI340" s="1"/>
      <c r="BJ340" t="s">
        <v>432</v>
      </c>
    </row>
    <row r="341" spans="1:61" ht="12.75">
      <c r="A341" s="38"/>
      <c r="C341" s="25"/>
      <c r="E341" s="25"/>
      <c r="F341" s="31"/>
      <c r="G341" s="30"/>
      <c r="H341" s="31"/>
      <c r="J341" s="1"/>
      <c r="L341" s="1"/>
      <c r="M341" s="1"/>
      <c r="O341" s="4"/>
      <c r="P341" s="23"/>
      <c r="Q341" s="28"/>
      <c r="R341" s="28"/>
      <c r="S341" s="1"/>
      <c r="W341" s="1"/>
      <c r="X341" s="10"/>
      <c r="Y341" s="10"/>
      <c r="Z341" s="10"/>
      <c r="AA341" s="10"/>
      <c r="AB341" s="10"/>
      <c r="AC341" s="10"/>
      <c r="AE341" s="6"/>
      <c r="AF341" s="1"/>
      <c r="AG341" s="6"/>
      <c r="AI341" s="1"/>
      <c r="AJ341" s="1"/>
      <c r="AK341" s="1"/>
      <c r="AL341" s="18"/>
      <c r="AM341" s="18"/>
      <c r="AN341" s="17"/>
      <c r="AO341" s="1"/>
      <c r="AP341" s="1"/>
      <c r="AQ341" s="14"/>
      <c r="AR341" s="14"/>
      <c r="AS341" s="9"/>
      <c r="AT341" s="6"/>
      <c r="AW341" s="1"/>
      <c r="AX341" s="1"/>
      <c r="AY341" s="1"/>
      <c r="AZ341" s="6" t="e">
        <f>T341/IU341</f>
        <v>#VALUE!</v>
      </c>
      <c r="BA341" s="6" t="e">
        <f>T341/C341</f>
        <v>#VALUE!</v>
      </c>
      <c r="BB341" s="1"/>
      <c r="BD341" s="23"/>
      <c r="BE341" s="23"/>
      <c r="BF341" s="10"/>
      <c r="BG341" s="23"/>
      <c r="BH341" s="23"/>
      <c r="BI341" s="1"/>
    </row>
    <row r="342" spans="1:62" ht="12.75">
      <c r="A342" s="38" t="s">
        <v>107</v>
      </c>
      <c r="B342" t="s">
        <v>9</v>
      </c>
      <c r="C342" s="25" t="s">
        <v>235</v>
      </c>
      <c r="D342" t="s">
        <v>1203</v>
      </c>
      <c r="E342" s="25">
        <v>186</v>
      </c>
      <c r="F342" s="31">
        <v>10</v>
      </c>
      <c r="G342" s="31">
        <v>4.91875</v>
      </c>
      <c r="H342" s="31">
        <f>G342/1.5</f>
        <v>3.279166666666667</v>
      </c>
      <c r="I342" t="s">
        <v>905</v>
      </c>
      <c r="J342" s="1" t="s">
        <v>396</v>
      </c>
      <c r="K342" t="s">
        <v>510</v>
      </c>
      <c r="L342" s="1" t="s">
        <v>1327</v>
      </c>
      <c r="M342" s="1" t="s">
        <v>1314</v>
      </c>
      <c r="N342" t="s">
        <v>556</v>
      </c>
      <c r="O342" s="4">
        <v>10</v>
      </c>
      <c r="P342" s="23"/>
      <c r="Q342" s="28">
        <v>49</v>
      </c>
      <c r="R342" s="28">
        <v>3</v>
      </c>
      <c r="S342" s="1">
        <v>9</v>
      </c>
      <c r="T342" s="6">
        <f>Q342+(R342/20)+(S342/240)</f>
        <v>49.1875</v>
      </c>
      <c r="U342" s="6">
        <f>T342/O342</f>
        <v>4.91875</v>
      </c>
      <c r="W342" s="1"/>
      <c r="X342" s="10"/>
      <c r="Y342" s="10"/>
      <c r="Z342" s="10"/>
      <c r="AA342" s="10"/>
      <c r="AB342" s="10"/>
      <c r="AC342" s="10"/>
      <c r="AE342" s="6"/>
      <c r="AF342" s="1"/>
      <c r="AG342" s="6"/>
      <c r="AH342" s="6">
        <f>U342+AG342</f>
        <v>4.91875</v>
      </c>
      <c r="AI342" s="1"/>
      <c r="AJ342" s="1"/>
      <c r="AK342" s="1"/>
      <c r="AL342" s="18"/>
      <c r="AM342" s="18"/>
      <c r="AN342" s="17"/>
      <c r="AO342" s="1"/>
      <c r="AP342" s="1"/>
      <c r="AQ342" s="14"/>
      <c r="AR342" s="14"/>
      <c r="AS342" s="9"/>
      <c r="AT342" s="6"/>
      <c r="AW342" s="1"/>
      <c r="AX342" s="1"/>
      <c r="AY342" s="1"/>
      <c r="AZ342" s="6" t="e">
        <f>T342/IU342</f>
        <v>#VALUE!</v>
      </c>
      <c r="BA342" s="6" t="e">
        <f>T342/C342</f>
        <v>#VALUE!</v>
      </c>
      <c r="BB342" s="1"/>
      <c r="BD342" s="23"/>
      <c r="BE342" s="23"/>
      <c r="BF342" s="10"/>
      <c r="BG342" s="23"/>
      <c r="BH342" s="23"/>
      <c r="BI342" s="1"/>
      <c r="BJ342" t="s">
        <v>510</v>
      </c>
    </row>
    <row r="343" spans="1:62" ht="12.75">
      <c r="A343" s="38" t="s">
        <v>107</v>
      </c>
      <c r="B343" t="s">
        <v>9</v>
      </c>
      <c r="C343" s="25" t="s">
        <v>236</v>
      </c>
      <c r="D343" t="s">
        <v>1203</v>
      </c>
      <c r="E343" s="25">
        <v>186</v>
      </c>
      <c r="F343" s="31"/>
      <c r="G343" s="31"/>
      <c r="H343" s="31">
        <f>G343/1.5</f>
        <v>0</v>
      </c>
      <c r="I343" t="s">
        <v>598</v>
      </c>
      <c r="J343" s="1" t="s">
        <v>396</v>
      </c>
      <c r="K343" t="s">
        <v>690</v>
      </c>
      <c r="L343" s="1" t="s">
        <v>1341</v>
      </c>
      <c r="M343" s="1" t="s">
        <v>1064</v>
      </c>
      <c r="N343" t="s">
        <v>9</v>
      </c>
      <c r="O343" s="4"/>
      <c r="P343" s="23">
        <v>20</v>
      </c>
      <c r="Q343" s="28">
        <v>3</v>
      </c>
      <c r="R343" s="28">
        <v>17</v>
      </c>
      <c r="S343" s="1">
        <v>0</v>
      </c>
      <c r="T343" s="6">
        <f>Q343+(R343/20)+(S343/240)</f>
        <v>3.85</v>
      </c>
      <c r="U343" s="6"/>
      <c r="V343" s="10">
        <f>(T343*20)/P343</f>
        <v>3.85</v>
      </c>
      <c r="W343" s="1"/>
      <c r="X343" s="10"/>
      <c r="Y343" s="10"/>
      <c r="Z343" s="10"/>
      <c r="AA343" s="10"/>
      <c r="AB343" s="10"/>
      <c r="AC343" s="10"/>
      <c r="AE343" s="6"/>
      <c r="AF343" s="1"/>
      <c r="AG343" s="6"/>
      <c r="AI343" s="1"/>
      <c r="AJ343" s="1"/>
      <c r="AK343" s="1"/>
      <c r="AL343" s="18"/>
      <c r="AM343" s="18"/>
      <c r="AN343" s="17"/>
      <c r="AO343" s="1"/>
      <c r="AP343" s="1"/>
      <c r="AQ343" s="14"/>
      <c r="AR343" s="14"/>
      <c r="AS343" s="9"/>
      <c r="AT343" s="6"/>
      <c r="AW343" s="1"/>
      <c r="AX343" s="1"/>
      <c r="AY343" s="1"/>
      <c r="AZ343" s="6" t="e">
        <f>T343/IU343</f>
        <v>#VALUE!</v>
      </c>
      <c r="BA343" s="6" t="e">
        <f>T343/C343</f>
        <v>#VALUE!</v>
      </c>
      <c r="BB343" s="1"/>
      <c r="BD343" s="23"/>
      <c r="BE343" s="23"/>
      <c r="BF343" s="10"/>
      <c r="BG343" s="23"/>
      <c r="BH343" s="23"/>
      <c r="BI343" s="1"/>
      <c r="BJ343" t="s">
        <v>690</v>
      </c>
    </row>
    <row r="344" spans="1:61" ht="12.75">
      <c r="A344" s="38"/>
      <c r="C344" s="25"/>
      <c r="E344" s="25"/>
      <c r="F344" s="31"/>
      <c r="G344" s="30"/>
      <c r="H344" s="31"/>
      <c r="J344" s="1"/>
      <c r="L344" s="1"/>
      <c r="M344" s="1"/>
      <c r="O344" s="4"/>
      <c r="P344" s="23"/>
      <c r="Q344" s="28"/>
      <c r="R344" s="28"/>
      <c r="S344" s="1"/>
      <c r="W344" s="1"/>
      <c r="X344" s="10"/>
      <c r="Y344" s="10"/>
      <c r="Z344" s="10"/>
      <c r="AA344" s="10"/>
      <c r="AB344" s="10"/>
      <c r="AC344" s="10"/>
      <c r="AE344" s="6"/>
      <c r="AF344" s="1"/>
      <c r="AG344" s="6"/>
      <c r="AI344" s="1"/>
      <c r="AJ344" s="1"/>
      <c r="AK344" s="1"/>
      <c r="AL344" s="18"/>
      <c r="AM344" s="18"/>
      <c r="AN344" s="17"/>
      <c r="AO344" s="1"/>
      <c r="AP344" s="1"/>
      <c r="AQ344" s="14"/>
      <c r="AR344" s="14"/>
      <c r="AS344" s="9"/>
      <c r="AT344" s="6"/>
      <c r="AW344" s="1"/>
      <c r="AX344" s="1"/>
      <c r="AY344" s="1"/>
      <c r="AZ344" s="6" t="e">
        <f>T344/IU344</f>
        <v>#VALUE!</v>
      </c>
      <c r="BA344" s="6" t="e">
        <f>T344/C344</f>
        <v>#VALUE!</v>
      </c>
      <c r="BB344" s="1"/>
      <c r="BD344" s="23"/>
      <c r="BE344" s="23"/>
      <c r="BF344" s="10"/>
      <c r="BG344" s="23"/>
      <c r="BH344" s="23"/>
      <c r="BI344" s="1"/>
    </row>
    <row r="345" spans="1:62" ht="12.75">
      <c r="A345" s="38" t="s">
        <v>108</v>
      </c>
      <c r="B345" t="s">
        <v>9</v>
      </c>
      <c r="C345" s="25">
        <v>229.1</v>
      </c>
      <c r="D345" t="s">
        <v>1204</v>
      </c>
      <c r="E345" s="25" t="s">
        <v>174</v>
      </c>
      <c r="F345" s="31"/>
      <c r="G345" s="30"/>
      <c r="H345" s="31">
        <f>G345/1.5</f>
        <v>0</v>
      </c>
      <c r="I345" t="s">
        <v>756</v>
      </c>
      <c r="J345" s="1" t="s">
        <v>396</v>
      </c>
      <c r="K345" t="s">
        <v>710</v>
      </c>
      <c r="L345" s="1" t="s">
        <v>1341</v>
      </c>
      <c r="M345" s="1" t="s">
        <v>416</v>
      </c>
      <c r="N345" t="s">
        <v>1249</v>
      </c>
      <c r="O345" s="4"/>
      <c r="P345" s="23">
        <v>180</v>
      </c>
      <c r="Q345" s="28">
        <v>97</v>
      </c>
      <c r="R345" s="28">
        <v>0</v>
      </c>
      <c r="S345" s="1">
        <v>0</v>
      </c>
      <c r="T345" s="6">
        <f>Q345+(R345/20)+(S345/240)</f>
        <v>97</v>
      </c>
      <c r="V345" s="10">
        <f>(T345*20)/P345</f>
        <v>10.777777777777779</v>
      </c>
      <c r="W345" s="1"/>
      <c r="X345" s="10"/>
      <c r="Y345" s="10"/>
      <c r="Z345" s="10"/>
      <c r="AA345" s="10"/>
      <c r="AB345" s="10"/>
      <c r="AC345" s="10"/>
      <c r="AE345" s="6"/>
      <c r="AF345" s="1"/>
      <c r="AG345" s="6"/>
      <c r="AI345" s="1"/>
      <c r="AJ345" s="1"/>
      <c r="AK345" s="1"/>
      <c r="AL345" s="18"/>
      <c r="AM345" s="18"/>
      <c r="AN345" s="17"/>
      <c r="AO345" s="1"/>
      <c r="AP345" s="1"/>
      <c r="AQ345" s="14"/>
      <c r="AR345" s="14"/>
      <c r="AS345" s="9"/>
      <c r="AT345" s="6"/>
      <c r="AW345" s="1"/>
      <c r="AX345" s="1"/>
      <c r="AY345" s="1"/>
      <c r="AZ345" s="6" t="e">
        <f>T345/IU345</f>
        <v>#VALUE!</v>
      </c>
      <c r="BA345" s="6">
        <f>T345/C345</f>
        <v>0.4233958969882148</v>
      </c>
      <c r="BB345" s="1"/>
      <c r="BD345" s="23"/>
      <c r="BE345" s="23"/>
      <c r="BF345" s="10"/>
      <c r="BG345" s="23"/>
      <c r="BH345" s="23"/>
      <c r="BI345" s="1"/>
      <c r="BJ345" t="s">
        <v>710</v>
      </c>
    </row>
    <row r="346" spans="1:62" ht="12.75">
      <c r="A346" s="38" t="s">
        <v>108</v>
      </c>
      <c r="B346" t="s">
        <v>9</v>
      </c>
      <c r="C346" s="25">
        <v>229.2</v>
      </c>
      <c r="D346" t="s">
        <v>1204</v>
      </c>
      <c r="E346" s="25" t="s">
        <v>174</v>
      </c>
      <c r="F346" s="31">
        <f>4/3</f>
        <v>1.3333333333333333</v>
      </c>
      <c r="G346" s="31">
        <v>16.5</v>
      </c>
      <c r="H346" s="31">
        <f>G346/1.5</f>
        <v>11</v>
      </c>
      <c r="I346" t="s">
        <v>1392</v>
      </c>
      <c r="J346" s="1" t="s">
        <v>396</v>
      </c>
      <c r="K346" t="s">
        <v>1159</v>
      </c>
      <c r="L346" s="1" t="s">
        <v>1341</v>
      </c>
      <c r="M346" s="1" t="s">
        <v>416</v>
      </c>
      <c r="N346" t="s">
        <v>1101</v>
      </c>
      <c r="O346" s="4">
        <f>4/3</f>
        <v>1.3333333333333333</v>
      </c>
      <c r="P346" s="23"/>
      <c r="Q346" s="28">
        <v>22</v>
      </c>
      <c r="R346" s="28">
        <v>0</v>
      </c>
      <c r="S346" s="1">
        <v>0</v>
      </c>
      <c r="T346" s="6">
        <f>Q346+(R346/20)+(S346/240)</f>
        <v>22</v>
      </c>
      <c r="U346" s="6">
        <f>T346/O346</f>
        <v>16.5</v>
      </c>
      <c r="W346" s="1"/>
      <c r="X346" s="10"/>
      <c r="Y346" s="10"/>
      <c r="Z346" s="10"/>
      <c r="AA346" s="10"/>
      <c r="AB346" s="10"/>
      <c r="AC346" s="10"/>
      <c r="AE346" s="6"/>
      <c r="AF346" s="1"/>
      <c r="AG346" s="6"/>
      <c r="AH346" s="6">
        <f>U346+AG346</f>
        <v>16.5</v>
      </c>
      <c r="AI346" s="1"/>
      <c r="AJ346" s="1"/>
      <c r="AK346" s="1"/>
      <c r="AL346" s="18"/>
      <c r="AM346" s="18"/>
      <c r="AN346" s="17"/>
      <c r="AO346" s="1"/>
      <c r="AP346" s="1"/>
      <c r="AQ346" s="14"/>
      <c r="AR346" s="14"/>
      <c r="AS346" s="9"/>
      <c r="AT346" s="6"/>
      <c r="AW346" s="1"/>
      <c r="AX346" s="1"/>
      <c r="AY346" s="1"/>
      <c r="AZ346" s="6" t="e">
        <f>T346/IU346</f>
        <v>#VALUE!</v>
      </c>
      <c r="BA346" s="6">
        <f>T346/C346</f>
        <v>0.09598603839441536</v>
      </c>
      <c r="BB346" s="1"/>
      <c r="BD346" s="23"/>
      <c r="BE346" s="23"/>
      <c r="BF346" s="10"/>
      <c r="BG346" s="23"/>
      <c r="BH346" s="23"/>
      <c r="BI346" s="1"/>
      <c r="BJ346" t="s">
        <v>1159</v>
      </c>
    </row>
    <row r="347" spans="1:62" ht="12.75">
      <c r="A347" s="38" t="s">
        <v>108</v>
      </c>
      <c r="B347" t="s">
        <v>9</v>
      </c>
      <c r="C347" s="25">
        <v>229.3</v>
      </c>
      <c r="D347" t="s">
        <v>1204</v>
      </c>
      <c r="E347" s="25" t="s">
        <v>174</v>
      </c>
      <c r="F347" s="31">
        <v>1</v>
      </c>
      <c r="G347" s="31">
        <v>17</v>
      </c>
      <c r="H347" s="31">
        <f>G347/1.5</f>
        <v>11.333333333333334</v>
      </c>
      <c r="I347" t="s">
        <v>1401</v>
      </c>
      <c r="J347" s="1" t="s">
        <v>396</v>
      </c>
      <c r="K347" t="s">
        <v>1159</v>
      </c>
      <c r="L347" s="1" t="s">
        <v>1341</v>
      </c>
      <c r="M347" s="1" t="s">
        <v>416</v>
      </c>
      <c r="N347" t="s">
        <v>553</v>
      </c>
      <c r="O347" s="4">
        <v>1</v>
      </c>
      <c r="P347" s="23"/>
      <c r="Q347" s="28">
        <v>17</v>
      </c>
      <c r="R347" s="28">
        <v>0</v>
      </c>
      <c r="S347" s="1">
        <v>0</v>
      </c>
      <c r="T347" s="6">
        <f>Q347+(R347/20)+(S347/240)</f>
        <v>17</v>
      </c>
      <c r="U347" s="6">
        <f>T347/O347</f>
        <v>17</v>
      </c>
      <c r="W347" s="1"/>
      <c r="X347" s="10"/>
      <c r="Y347" s="10"/>
      <c r="Z347" s="10"/>
      <c r="AA347" s="10"/>
      <c r="AB347" s="10"/>
      <c r="AC347" s="10"/>
      <c r="AE347" s="6"/>
      <c r="AF347" s="1"/>
      <c r="AG347" s="6"/>
      <c r="AH347" s="6">
        <f>U347+AG347</f>
        <v>17</v>
      </c>
      <c r="AI347" s="1"/>
      <c r="AJ347" s="1"/>
      <c r="AK347" s="1"/>
      <c r="AL347" s="18"/>
      <c r="AM347" s="18"/>
      <c r="AN347" s="17"/>
      <c r="AO347" s="1"/>
      <c r="AP347" s="1"/>
      <c r="AQ347" s="14"/>
      <c r="AR347" s="14"/>
      <c r="AS347" s="9"/>
      <c r="AT347" s="6"/>
      <c r="AW347" s="1"/>
      <c r="AX347" s="1"/>
      <c r="AY347" s="1"/>
      <c r="AZ347" s="6" t="e">
        <f>T347/IU347</f>
        <v>#VALUE!</v>
      </c>
      <c r="BA347" s="6">
        <f>T347/C347</f>
        <v>0.07413868294810291</v>
      </c>
      <c r="BB347" s="1"/>
      <c r="BD347" s="23"/>
      <c r="BE347" s="23"/>
      <c r="BF347" s="10"/>
      <c r="BG347" s="23"/>
      <c r="BH347" s="23"/>
      <c r="BI347" s="1"/>
      <c r="BJ347" t="s">
        <v>1159</v>
      </c>
    </row>
    <row r="348" spans="1:62" ht="12.75">
      <c r="A348" s="38" t="s">
        <v>108</v>
      </c>
      <c r="B348" t="s">
        <v>9</v>
      </c>
      <c r="C348" s="25">
        <v>229.4</v>
      </c>
      <c r="D348" t="s">
        <v>1204</v>
      </c>
      <c r="E348" s="25" t="s">
        <v>174</v>
      </c>
      <c r="F348" s="31"/>
      <c r="G348" s="30"/>
      <c r="H348" s="31">
        <f>G348/1.5</f>
        <v>0</v>
      </c>
      <c r="I348" t="s">
        <v>674</v>
      </c>
      <c r="J348" s="1" t="s">
        <v>396</v>
      </c>
      <c r="K348" t="s">
        <v>621</v>
      </c>
      <c r="L348" s="1" t="s">
        <v>809</v>
      </c>
      <c r="M348" s="1" t="s">
        <v>416</v>
      </c>
      <c r="N348" t="s">
        <v>9</v>
      </c>
      <c r="O348" s="4"/>
      <c r="P348" s="23">
        <v>24</v>
      </c>
      <c r="Q348" s="28">
        <v>11</v>
      </c>
      <c r="R348" s="28">
        <v>6</v>
      </c>
      <c r="S348" s="1">
        <v>0</v>
      </c>
      <c r="T348" s="6">
        <f>Q348+(R348/20)+(S348/240)</f>
        <v>11.3</v>
      </c>
      <c r="V348" s="10">
        <f>(T348*20)/P348</f>
        <v>9.416666666666666</v>
      </c>
      <c r="W348" s="1"/>
      <c r="X348" s="10"/>
      <c r="Y348" s="10"/>
      <c r="Z348" s="10"/>
      <c r="AA348" s="10"/>
      <c r="AB348" s="10"/>
      <c r="AC348" s="10"/>
      <c r="AE348" s="6"/>
      <c r="AF348" s="1"/>
      <c r="AG348" s="6"/>
      <c r="AI348" s="1"/>
      <c r="AJ348" s="1"/>
      <c r="AK348" s="1"/>
      <c r="AL348" s="18"/>
      <c r="AM348" s="18"/>
      <c r="AN348" s="17"/>
      <c r="AO348" s="1"/>
      <c r="AP348" s="1"/>
      <c r="AQ348" s="14"/>
      <c r="AR348" s="14"/>
      <c r="AS348" s="9"/>
      <c r="AT348" s="6"/>
      <c r="AW348" s="1"/>
      <c r="AX348" s="1"/>
      <c r="AY348" s="1"/>
      <c r="AZ348" s="6" t="e">
        <f>T348/IU348</f>
        <v>#VALUE!</v>
      </c>
      <c r="BA348" s="6">
        <f>T348/C348</f>
        <v>0.049258936355710554</v>
      </c>
      <c r="BB348" s="1"/>
      <c r="BD348" s="23"/>
      <c r="BE348" s="23"/>
      <c r="BF348" s="10"/>
      <c r="BG348" s="23"/>
      <c r="BH348" s="23"/>
      <c r="BI348" s="1"/>
      <c r="BJ348" t="s">
        <v>621</v>
      </c>
    </row>
    <row r="349" spans="1:62" ht="12.75">
      <c r="A349" s="38" t="s">
        <v>108</v>
      </c>
      <c r="B349" t="s">
        <v>9</v>
      </c>
      <c r="C349" s="25">
        <v>229.5</v>
      </c>
      <c r="D349" t="s">
        <v>1204</v>
      </c>
      <c r="E349" s="25" t="s">
        <v>174</v>
      </c>
      <c r="F349" s="31"/>
      <c r="G349" s="30"/>
      <c r="H349" s="31">
        <f>G349/1.5</f>
        <v>0</v>
      </c>
      <c r="I349" t="s">
        <v>738</v>
      </c>
      <c r="J349" s="1" t="s">
        <v>396</v>
      </c>
      <c r="K349" t="s">
        <v>621</v>
      </c>
      <c r="L349" s="1" t="s">
        <v>809</v>
      </c>
      <c r="M349" s="1" t="s">
        <v>416</v>
      </c>
      <c r="N349" t="s">
        <v>9</v>
      </c>
      <c r="O349" s="4"/>
      <c r="P349" s="23">
        <v>42</v>
      </c>
      <c r="Q349" s="28">
        <v>20</v>
      </c>
      <c r="R349" s="28">
        <v>10</v>
      </c>
      <c r="S349" s="1">
        <v>0</v>
      </c>
      <c r="T349" s="6">
        <f>Q349+(R349/20)+(S349/240)</f>
        <v>20.5</v>
      </c>
      <c r="V349" s="10">
        <f>(T349*20)/P349</f>
        <v>9.761904761904763</v>
      </c>
      <c r="W349" s="1"/>
      <c r="X349" s="10"/>
      <c r="Y349" s="10"/>
      <c r="Z349" s="10"/>
      <c r="AA349" s="10"/>
      <c r="AB349" s="10"/>
      <c r="AC349" s="10"/>
      <c r="AE349" s="6"/>
      <c r="AF349" s="1"/>
      <c r="AG349" s="6"/>
      <c r="AI349" s="1"/>
      <c r="AJ349" s="1"/>
      <c r="AK349" s="1"/>
      <c r="AL349" s="18"/>
      <c r="AM349" s="18"/>
      <c r="AN349" s="17"/>
      <c r="AO349" s="1"/>
      <c r="AP349" s="1"/>
      <c r="AQ349" s="14"/>
      <c r="AR349" s="14"/>
      <c r="AS349" s="9"/>
      <c r="AT349" s="6"/>
      <c r="AW349" s="1"/>
      <c r="AX349" s="1"/>
      <c r="AY349" s="1"/>
      <c r="AZ349" s="6" t="e">
        <f>T349/IU349</f>
        <v>#VALUE!</v>
      </c>
      <c r="BA349" s="6">
        <f>T349/C349</f>
        <v>0.08932461873638345</v>
      </c>
      <c r="BB349" s="1"/>
      <c r="BD349" s="23"/>
      <c r="BE349" s="23"/>
      <c r="BF349" s="10"/>
      <c r="BG349" s="23"/>
      <c r="BH349" s="23"/>
      <c r="BI349" s="1"/>
      <c r="BJ349" t="s">
        <v>621</v>
      </c>
    </row>
    <row r="350" spans="1:62" ht="12.75">
      <c r="A350" s="38" t="s">
        <v>108</v>
      </c>
      <c r="B350" t="s">
        <v>9</v>
      </c>
      <c r="C350" s="25">
        <v>229.6</v>
      </c>
      <c r="D350" t="s">
        <v>1204</v>
      </c>
      <c r="E350" s="25" t="s">
        <v>174</v>
      </c>
      <c r="F350" s="31">
        <v>2.25</v>
      </c>
      <c r="G350" s="30"/>
      <c r="H350" s="31">
        <f>G350/1.5</f>
        <v>0</v>
      </c>
      <c r="I350" t="s">
        <v>1387</v>
      </c>
      <c r="J350" s="1" t="s">
        <v>396</v>
      </c>
      <c r="K350" t="s">
        <v>432</v>
      </c>
      <c r="L350" s="1" t="s">
        <v>809</v>
      </c>
      <c r="M350" s="1" t="s">
        <v>416</v>
      </c>
      <c r="N350" t="s">
        <v>1286</v>
      </c>
      <c r="O350" s="4">
        <v>2.25</v>
      </c>
      <c r="P350" s="23">
        <v>24</v>
      </c>
      <c r="Q350" s="28">
        <v>36</v>
      </c>
      <c r="R350" s="28">
        <v>10</v>
      </c>
      <c r="S350" s="1">
        <v>6</v>
      </c>
      <c r="T350" s="6">
        <f>Q350+(R350/20)+(S350/240)</f>
        <v>36.525</v>
      </c>
      <c r="W350" s="1"/>
      <c r="X350" s="10"/>
      <c r="Y350" s="10"/>
      <c r="Z350" s="10"/>
      <c r="AA350" s="10"/>
      <c r="AB350" s="10"/>
      <c r="AC350" s="10"/>
      <c r="AE350" s="6"/>
      <c r="AF350" s="1"/>
      <c r="AG350" s="6"/>
      <c r="AI350" s="1"/>
      <c r="AJ350" s="1"/>
      <c r="AK350" s="1"/>
      <c r="AL350" s="18"/>
      <c r="AM350" s="18"/>
      <c r="AN350" s="17"/>
      <c r="AO350" s="1"/>
      <c r="AP350" s="1"/>
      <c r="AQ350" s="14"/>
      <c r="AR350" s="14"/>
      <c r="AS350" s="9"/>
      <c r="AT350" s="6"/>
      <c r="AW350" s="1"/>
      <c r="AX350" s="1"/>
      <c r="AY350" s="1"/>
      <c r="AZ350" s="6" t="e">
        <f>T350/IU350</f>
        <v>#VALUE!</v>
      </c>
      <c r="BA350" s="6">
        <f>T350/C350</f>
        <v>0.15908101045296166</v>
      </c>
      <c r="BB350" s="1"/>
      <c r="BD350" s="23"/>
      <c r="BE350" s="23"/>
      <c r="BF350" s="10"/>
      <c r="BG350" s="23"/>
      <c r="BH350" s="23"/>
      <c r="BI350" s="1"/>
      <c r="BJ350" t="s">
        <v>432</v>
      </c>
    </row>
    <row r="351" spans="1:61" ht="12.75">
      <c r="A351" s="38"/>
      <c r="C351" s="25"/>
      <c r="E351" s="25"/>
      <c r="F351" s="31"/>
      <c r="G351" s="30"/>
      <c r="H351" s="31"/>
      <c r="J351" s="1"/>
      <c r="L351" s="1"/>
      <c r="M351" s="1"/>
      <c r="O351" s="4"/>
      <c r="P351" s="23"/>
      <c r="Q351" s="28"/>
      <c r="R351" s="28"/>
      <c r="S351" s="1"/>
      <c r="W351" s="1"/>
      <c r="X351" s="10"/>
      <c r="Y351" s="10"/>
      <c r="Z351" s="10"/>
      <c r="AA351" s="10"/>
      <c r="AB351" s="10"/>
      <c r="AC351" s="10"/>
      <c r="AE351" s="6"/>
      <c r="AF351" s="1"/>
      <c r="AG351" s="6"/>
      <c r="AI351" s="1"/>
      <c r="AJ351" s="1"/>
      <c r="AK351" s="1"/>
      <c r="AL351" s="18"/>
      <c r="AM351" s="18"/>
      <c r="AN351" s="17"/>
      <c r="AO351" s="1"/>
      <c r="AP351" s="1"/>
      <c r="AQ351" s="14"/>
      <c r="AR351" s="14"/>
      <c r="AS351" s="9"/>
      <c r="AT351" s="6"/>
      <c r="AW351" s="1"/>
      <c r="AX351" s="1"/>
      <c r="AY351" s="1"/>
      <c r="AZ351" s="6" t="e">
        <f>T351/IU351</f>
        <v>#VALUE!</v>
      </c>
      <c r="BA351" s="6" t="e">
        <f>T351/C351</f>
        <v>#VALUE!</v>
      </c>
      <c r="BB351" s="1"/>
      <c r="BD351" s="23"/>
      <c r="BE351" s="23"/>
      <c r="BF351" s="10"/>
      <c r="BG351" s="23"/>
      <c r="BH351" s="23"/>
      <c r="BI351" s="1"/>
    </row>
    <row r="352" spans="1:62" ht="12.75">
      <c r="A352" s="38" t="s">
        <v>108</v>
      </c>
      <c r="B352" t="s">
        <v>9</v>
      </c>
      <c r="C352" s="25" t="s">
        <v>237</v>
      </c>
      <c r="D352" t="s">
        <v>1204</v>
      </c>
      <c r="E352" s="25" t="s">
        <v>174</v>
      </c>
      <c r="F352" s="31">
        <v>10</v>
      </c>
      <c r="G352" s="31">
        <v>4.945</v>
      </c>
      <c r="H352" s="31">
        <f>G352/1.5</f>
        <v>3.296666666666667</v>
      </c>
      <c r="I352" t="s">
        <v>899</v>
      </c>
      <c r="J352" s="1" t="s">
        <v>396</v>
      </c>
      <c r="K352" t="s">
        <v>509</v>
      </c>
      <c r="L352" s="1" t="s">
        <v>1327</v>
      </c>
      <c r="M352" s="1" t="s">
        <v>397</v>
      </c>
      <c r="N352" t="s">
        <v>9</v>
      </c>
      <c r="O352" s="4">
        <v>10</v>
      </c>
      <c r="P352" s="23"/>
      <c r="Q352" s="28">
        <v>49</v>
      </c>
      <c r="R352" s="28">
        <v>9</v>
      </c>
      <c r="S352" s="1">
        <v>0</v>
      </c>
      <c r="T352" s="6">
        <f>Q352+(R352/20)+(S352/240)</f>
        <v>49.45</v>
      </c>
      <c r="U352" s="6">
        <f>T352/O352</f>
        <v>4.945</v>
      </c>
      <c r="V352" s="10"/>
      <c r="W352" s="1"/>
      <c r="X352" s="10"/>
      <c r="Y352" s="10"/>
      <c r="Z352" s="10"/>
      <c r="AA352" s="10"/>
      <c r="AB352" s="10"/>
      <c r="AC352" s="10"/>
      <c r="AE352" s="6"/>
      <c r="AF352" s="1"/>
      <c r="AG352" s="6"/>
      <c r="AH352" s="6">
        <f>U352+AG352</f>
        <v>4.945</v>
      </c>
      <c r="AI352" s="1"/>
      <c r="AJ352" s="1"/>
      <c r="AK352" s="1"/>
      <c r="AL352" s="18"/>
      <c r="AM352" s="18"/>
      <c r="AN352" s="17"/>
      <c r="AO352" s="1"/>
      <c r="AP352" s="1"/>
      <c r="AQ352" s="14"/>
      <c r="AR352" s="14"/>
      <c r="AS352" s="9"/>
      <c r="AT352" s="6"/>
      <c r="AW352" s="1"/>
      <c r="AX352" s="1"/>
      <c r="AY352" s="1"/>
      <c r="AZ352" s="6" t="e">
        <f>T352/IU352</f>
        <v>#VALUE!</v>
      </c>
      <c r="BA352" s="6" t="e">
        <f>T352/C352</f>
        <v>#VALUE!</v>
      </c>
      <c r="BB352" s="1"/>
      <c r="BD352" s="23"/>
      <c r="BE352" s="23"/>
      <c r="BF352" s="10"/>
      <c r="BG352" s="23"/>
      <c r="BH352" s="23"/>
      <c r="BI352" s="1"/>
      <c r="BJ352" t="s">
        <v>509</v>
      </c>
    </row>
    <row r="353" spans="1:62" ht="12.75">
      <c r="A353" s="38" t="s">
        <v>108</v>
      </c>
      <c r="B353" t="s">
        <v>9</v>
      </c>
      <c r="C353" s="25" t="s">
        <v>238</v>
      </c>
      <c r="D353" t="s">
        <v>1204</v>
      </c>
      <c r="E353" s="25" t="s">
        <v>174</v>
      </c>
      <c r="F353" s="31"/>
      <c r="G353" s="30"/>
      <c r="H353" s="31">
        <f>G353/1.5</f>
        <v>0</v>
      </c>
      <c r="I353" t="s">
        <v>698</v>
      </c>
      <c r="J353" s="1" t="s">
        <v>396</v>
      </c>
      <c r="K353" t="s">
        <v>690</v>
      </c>
      <c r="L353" s="1" t="s">
        <v>1341</v>
      </c>
      <c r="M353" s="1" t="s">
        <v>1064</v>
      </c>
      <c r="N353" t="s">
        <v>9</v>
      </c>
      <c r="O353" s="4"/>
      <c r="P353" s="23">
        <v>20</v>
      </c>
      <c r="Q353" s="28">
        <v>3</v>
      </c>
      <c r="R353" s="28">
        <v>17</v>
      </c>
      <c r="S353" s="1">
        <v>0</v>
      </c>
      <c r="T353" s="6">
        <f>Q353+(R353/20)+(S353/240)</f>
        <v>3.85</v>
      </c>
      <c r="V353" s="10">
        <f>(T353*20)/P353</f>
        <v>3.85</v>
      </c>
      <c r="W353" s="1"/>
      <c r="X353" s="10"/>
      <c r="Y353" s="10"/>
      <c r="Z353" s="10"/>
      <c r="AA353" s="10"/>
      <c r="AB353" s="10"/>
      <c r="AC353" s="10"/>
      <c r="AE353" s="6"/>
      <c r="AF353" s="1"/>
      <c r="AG353" s="6"/>
      <c r="AI353" s="1"/>
      <c r="AJ353" s="1"/>
      <c r="AK353" s="1"/>
      <c r="AL353" s="18"/>
      <c r="AM353" s="18"/>
      <c r="AN353" s="17"/>
      <c r="AO353" s="1"/>
      <c r="AP353" s="1"/>
      <c r="AQ353" s="14"/>
      <c r="AR353" s="14"/>
      <c r="AS353" s="9"/>
      <c r="AT353" s="6"/>
      <c r="AW353" s="1"/>
      <c r="AX353" s="1"/>
      <c r="AY353" s="1"/>
      <c r="AZ353" s="6" t="e">
        <f>T353/IU353</f>
        <v>#VALUE!</v>
      </c>
      <c r="BA353" s="6" t="e">
        <f>T353/C353</f>
        <v>#VALUE!</v>
      </c>
      <c r="BB353" s="1"/>
      <c r="BD353" s="23"/>
      <c r="BE353" s="23"/>
      <c r="BF353" s="10"/>
      <c r="BG353" s="23"/>
      <c r="BH353" s="23"/>
      <c r="BI353" s="1"/>
      <c r="BJ353" t="s">
        <v>690</v>
      </c>
    </row>
    <row r="354" spans="1:61" ht="12.75">
      <c r="A354" s="38"/>
      <c r="C354" s="25"/>
      <c r="E354" s="25"/>
      <c r="F354" s="31"/>
      <c r="G354" s="30"/>
      <c r="H354" s="31"/>
      <c r="J354" s="1"/>
      <c r="L354" s="1"/>
      <c r="M354" s="1"/>
      <c r="O354" s="4"/>
      <c r="P354" s="23"/>
      <c r="Q354" s="28"/>
      <c r="R354" s="28"/>
      <c r="S354" s="1"/>
      <c r="W354" s="1"/>
      <c r="X354" s="10"/>
      <c r="Y354" s="10"/>
      <c r="Z354" s="10"/>
      <c r="AA354" s="10"/>
      <c r="AB354" s="10"/>
      <c r="AC354" s="10"/>
      <c r="AE354" s="6"/>
      <c r="AF354" s="1"/>
      <c r="AG354" s="6"/>
      <c r="AI354" s="1"/>
      <c r="AJ354" s="1"/>
      <c r="AK354" s="1"/>
      <c r="AL354" s="18"/>
      <c r="AM354" s="18"/>
      <c r="AN354" s="17"/>
      <c r="AO354" s="1"/>
      <c r="AP354" s="1"/>
      <c r="AQ354" s="14"/>
      <c r="AR354" s="14"/>
      <c r="AS354" s="9"/>
      <c r="AT354" s="6"/>
      <c r="AW354" s="1"/>
      <c r="AX354" s="1"/>
      <c r="AY354" s="1"/>
      <c r="AZ354" s="6" t="e">
        <f>T354/IU354</f>
        <v>#VALUE!</v>
      </c>
      <c r="BA354" s="6" t="e">
        <f>T354/C354</f>
        <v>#VALUE!</v>
      </c>
      <c r="BB354" s="1"/>
      <c r="BD354" s="23"/>
      <c r="BE354" s="23"/>
      <c r="BF354" s="10"/>
      <c r="BG354" s="23"/>
      <c r="BH354" s="23"/>
      <c r="BI354" s="1"/>
    </row>
    <row r="355" spans="1:62" ht="12.75">
      <c r="A355" s="38" t="s">
        <v>109</v>
      </c>
      <c r="B355" t="s">
        <v>9</v>
      </c>
      <c r="C355" s="25">
        <v>230.1</v>
      </c>
      <c r="D355" t="s">
        <v>1205</v>
      </c>
      <c r="E355" s="25" t="s">
        <v>176</v>
      </c>
      <c r="F355" s="31"/>
      <c r="G355" s="30"/>
      <c r="H355" s="31">
        <f>G355/1.5</f>
        <v>0</v>
      </c>
      <c r="I355" t="s">
        <v>751</v>
      </c>
      <c r="J355" s="1" t="s">
        <v>396</v>
      </c>
      <c r="K355" t="s">
        <v>1159</v>
      </c>
      <c r="L355" s="1" t="s">
        <v>1341</v>
      </c>
      <c r="M355" s="1" t="s">
        <v>416</v>
      </c>
      <c r="N355" t="s">
        <v>1249</v>
      </c>
      <c r="O355" s="4"/>
      <c r="P355" s="23">
        <v>180</v>
      </c>
      <c r="Q355" s="28">
        <v>97</v>
      </c>
      <c r="R355" s="28">
        <v>0</v>
      </c>
      <c r="S355" s="1">
        <v>0</v>
      </c>
      <c r="T355" s="6">
        <f>Q355+(R355/20)+(S355/240)</f>
        <v>97</v>
      </c>
      <c r="V355" s="10">
        <f>(T355*20)/P355</f>
        <v>10.777777777777779</v>
      </c>
      <c r="W355" s="1"/>
      <c r="X355" s="10"/>
      <c r="Y355" s="10"/>
      <c r="Z355" s="10"/>
      <c r="AA355" s="10"/>
      <c r="AB355" s="10"/>
      <c r="AC355" s="10"/>
      <c r="AE355" s="6"/>
      <c r="AF355" s="1"/>
      <c r="AG355" s="6"/>
      <c r="AI355" s="1"/>
      <c r="AJ355" s="1"/>
      <c r="AK355" s="1"/>
      <c r="AL355" s="18"/>
      <c r="AM355" s="18"/>
      <c r="AN355" s="17"/>
      <c r="AO355" s="1"/>
      <c r="AP355" s="1"/>
      <c r="AQ355" s="14"/>
      <c r="AR355" s="14"/>
      <c r="AS355" s="9"/>
      <c r="AT355" s="6"/>
      <c r="AW355" s="1"/>
      <c r="AX355" s="1"/>
      <c r="AY355" s="1"/>
      <c r="AZ355" s="6" t="e">
        <f>T355/IU355</f>
        <v>#VALUE!</v>
      </c>
      <c r="BA355" s="6">
        <f>T355/C355</f>
        <v>0.42155584528465884</v>
      </c>
      <c r="BB355" s="1"/>
      <c r="BD355" s="23"/>
      <c r="BE355" s="23"/>
      <c r="BF355" s="10"/>
      <c r="BG355" s="23"/>
      <c r="BH355" s="23"/>
      <c r="BI355" s="1"/>
      <c r="BJ355" t="s">
        <v>1159</v>
      </c>
    </row>
    <row r="356" spans="1:62" ht="12.75">
      <c r="A356" s="38" t="s">
        <v>109</v>
      </c>
      <c r="B356" t="s">
        <v>9</v>
      </c>
      <c r="C356" s="25">
        <v>230.2</v>
      </c>
      <c r="D356" t="s">
        <v>1205</v>
      </c>
      <c r="E356" s="25" t="s">
        <v>176</v>
      </c>
      <c r="F356" s="31">
        <f>4/3</f>
        <v>1.3333333333333333</v>
      </c>
      <c r="G356" s="31">
        <v>16.5</v>
      </c>
      <c r="H356" s="31">
        <f>G356/1.5</f>
        <v>11</v>
      </c>
      <c r="I356" t="s">
        <v>1400</v>
      </c>
      <c r="J356" s="1" t="s">
        <v>396</v>
      </c>
      <c r="K356" t="s">
        <v>1159</v>
      </c>
      <c r="L356" s="1" t="s">
        <v>1341</v>
      </c>
      <c r="M356" s="1" t="s">
        <v>416</v>
      </c>
      <c r="N356" t="s">
        <v>1101</v>
      </c>
      <c r="O356" s="4">
        <f>4/3</f>
        <v>1.3333333333333333</v>
      </c>
      <c r="P356" s="23"/>
      <c r="Q356" s="28">
        <v>22</v>
      </c>
      <c r="R356" s="28">
        <v>0</v>
      </c>
      <c r="S356" s="1">
        <v>0</v>
      </c>
      <c r="T356" s="6">
        <f>Q356+(R356/20)+(S356/240)</f>
        <v>22</v>
      </c>
      <c r="U356" s="6">
        <f>T356/O356</f>
        <v>16.5</v>
      </c>
      <c r="W356" s="1"/>
      <c r="X356" s="10"/>
      <c r="Y356" s="10"/>
      <c r="Z356" s="10"/>
      <c r="AA356" s="10"/>
      <c r="AB356" s="10"/>
      <c r="AC356" s="10"/>
      <c r="AE356" s="6"/>
      <c r="AF356" s="1"/>
      <c r="AG356" s="6"/>
      <c r="AH356" s="6">
        <f>U356+AG356</f>
        <v>16.5</v>
      </c>
      <c r="AI356" s="1"/>
      <c r="AJ356" s="1"/>
      <c r="AK356" s="1"/>
      <c r="AL356" s="18"/>
      <c r="AM356" s="18"/>
      <c r="AN356" s="17"/>
      <c r="AO356" s="1"/>
      <c r="AP356" s="1"/>
      <c r="AQ356" s="14"/>
      <c r="AR356" s="14"/>
      <c r="AS356" s="9"/>
      <c r="AT356" s="6"/>
      <c r="AW356" s="1"/>
      <c r="AX356" s="1"/>
      <c r="AY356" s="1"/>
      <c r="AZ356" s="6" t="e">
        <f>T356/IU356</f>
        <v>#VALUE!</v>
      </c>
      <c r="BA356" s="6">
        <f>T356/C356</f>
        <v>0.0955690703735882</v>
      </c>
      <c r="BB356" s="1"/>
      <c r="BD356" s="23"/>
      <c r="BE356" s="23"/>
      <c r="BF356" s="10"/>
      <c r="BG356" s="23"/>
      <c r="BH356" s="23"/>
      <c r="BI356" s="1"/>
      <c r="BJ356" t="s">
        <v>1159</v>
      </c>
    </row>
    <row r="357" spans="1:62" ht="12.75">
      <c r="A357" s="38" t="s">
        <v>109</v>
      </c>
      <c r="B357" t="s">
        <v>9</v>
      </c>
      <c r="C357" s="25">
        <v>230.3</v>
      </c>
      <c r="D357" t="s">
        <v>1205</v>
      </c>
      <c r="E357" s="25" t="s">
        <v>176</v>
      </c>
      <c r="F357" s="31">
        <v>1</v>
      </c>
      <c r="G357" s="31">
        <v>16</v>
      </c>
      <c r="H357" s="31">
        <f>G357/1.5</f>
        <v>10.666666666666666</v>
      </c>
      <c r="I357" t="s">
        <v>1150</v>
      </c>
      <c r="J357" s="1" t="s">
        <v>396</v>
      </c>
      <c r="K357" t="s">
        <v>1159</v>
      </c>
      <c r="L357" s="1" t="s">
        <v>1341</v>
      </c>
      <c r="M357" s="1" t="s">
        <v>416</v>
      </c>
      <c r="N357" t="s">
        <v>551</v>
      </c>
      <c r="O357" s="4">
        <v>1</v>
      </c>
      <c r="P357" s="23"/>
      <c r="Q357" s="28">
        <v>16</v>
      </c>
      <c r="R357" s="28">
        <v>0</v>
      </c>
      <c r="S357" s="1">
        <v>0</v>
      </c>
      <c r="T357" s="6">
        <f>Q357+(R357/20)+(S357/240)</f>
        <v>16</v>
      </c>
      <c r="U357" s="6">
        <f>T357/O357</f>
        <v>16</v>
      </c>
      <c r="W357" s="1"/>
      <c r="X357" s="10"/>
      <c r="Y357" s="10"/>
      <c r="Z357" s="10"/>
      <c r="AA357" s="10"/>
      <c r="AB357" s="10"/>
      <c r="AC357" s="10"/>
      <c r="AE357" s="6"/>
      <c r="AF357" s="1"/>
      <c r="AG357" s="6"/>
      <c r="AH357" s="6">
        <f>U357+AG357</f>
        <v>16</v>
      </c>
      <c r="AI357" s="1"/>
      <c r="AJ357" s="1"/>
      <c r="AK357" s="1"/>
      <c r="AL357" s="18"/>
      <c r="AM357" s="18"/>
      <c r="AN357" s="17"/>
      <c r="AO357" s="1"/>
      <c r="AP357" s="1"/>
      <c r="AQ357" s="14"/>
      <c r="AR357" s="14"/>
      <c r="AS357" s="9"/>
      <c r="AT357" s="6"/>
      <c r="AW357" s="1"/>
      <c r="AX357" s="1"/>
      <c r="AY357" s="1"/>
      <c r="AZ357" s="6" t="e">
        <f>T357/IU357</f>
        <v>#VALUE!</v>
      </c>
      <c r="BA357" s="6">
        <f>T357/C357</f>
        <v>0.06947459834997828</v>
      </c>
      <c r="BB357" s="1"/>
      <c r="BD357" s="23"/>
      <c r="BE357" s="23"/>
      <c r="BF357" s="10"/>
      <c r="BG357" s="23"/>
      <c r="BH357" s="23"/>
      <c r="BI357" s="1"/>
      <c r="BJ357" t="s">
        <v>1159</v>
      </c>
    </row>
    <row r="358" spans="1:62" ht="12.75">
      <c r="A358" s="38" t="s">
        <v>109</v>
      </c>
      <c r="B358" t="s">
        <v>9</v>
      </c>
      <c r="C358" s="25">
        <v>230.4</v>
      </c>
      <c r="D358" t="s">
        <v>1205</v>
      </c>
      <c r="E358" s="25" t="s">
        <v>176</v>
      </c>
      <c r="F358" s="31"/>
      <c r="G358" s="30"/>
      <c r="H358" s="31">
        <f>G358/1.5</f>
        <v>0</v>
      </c>
      <c r="I358" t="s">
        <v>736</v>
      </c>
      <c r="J358" s="1" t="s">
        <v>396</v>
      </c>
      <c r="K358" t="s">
        <v>621</v>
      </c>
      <c r="L358" s="1" t="s">
        <v>1341</v>
      </c>
      <c r="M358" s="1" t="s">
        <v>416</v>
      </c>
      <c r="N358" t="s">
        <v>9</v>
      </c>
      <c r="O358" s="4"/>
      <c r="P358" s="23">
        <v>42</v>
      </c>
      <c r="Q358" s="28">
        <v>14</v>
      </c>
      <c r="R358" s="28">
        <v>14</v>
      </c>
      <c r="S358" s="1">
        <v>0</v>
      </c>
      <c r="T358" s="6">
        <f>Q358+(R358/20)+(S358/240)</f>
        <v>14.7</v>
      </c>
      <c r="V358" s="10">
        <f>(T358*20)/P358</f>
        <v>7</v>
      </c>
      <c r="W358" s="1"/>
      <c r="X358" s="10"/>
      <c r="Y358" s="10"/>
      <c r="Z358" s="10"/>
      <c r="AA358" s="10"/>
      <c r="AB358" s="10"/>
      <c r="AC358" s="10"/>
      <c r="AE358" s="6"/>
      <c r="AF358" s="1"/>
      <c r="AG358" s="6"/>
      <c r="AI358" s="1"/>
      <c r="AJ358" s="1"/>
      <c r="AK358" s="1"/>
      <c r="AL358" s="18"/>
      <c r="AM358" s="18"/>
      <c r="AN358" s="17"/>
      <c r="AO358" s="1"/>
      <c r="AP358" s="1"/>
      <c r="AQ358" s="14"/>
      <c r="AR358" s="14"/>
      <c r="AS358" s="9"/>
      <c r="AT358" s="6"/>
      <c r="AW358" s="1"/>
      <c r="AX358" s="1"/>
      <c r="AY358" s="1"/>
      <c r="AZ358" s="6" t="e">
        <f>T358/IU358</f>
        <v>#VALUE!</v>
      </c>
      <c r="BA358" s="6">
        <f>T358/C358</f>
        <v>0.06380208333333333</v>
      </c>
      <c r="BB358" s="1"/>
      <c r="BD358" s="23"/>
      <c r="BE358" s="23"/>
      <c r="BF358" s="10"/>
      <c r="BG358" s="23"/>
      <c r="BH358" s="23"/>
      <c r="BI358" s="1"/>
      <c r="BJ358" t="s">
        <v>621</v>
      </c>
    </row>
    <row r="359" spans="1:62" ht="12.75">
      <c r="A359" s="38" t="s">
        <v>109</v>
      </c>
      <c r="B359" t="s">
        <v>9</v>
      </c>
      <c r="C359" s="25">
        <v>230.5</v>
      </c>
      <c r="D359" t="s">
        <v>1205</v>
      </c>
      <c r="E359" s="25" t="s">
        <v>176</v>
      </c>
      <c r="F359" s="31"/>
      <c r="G359" s="30"/>
      <c r="H359" s="31">
        <f>G359/1.5</f>
        <v>0</v>
      </c>
      <c r="I359" t="s">
        <v>738</v>
      </c>
      <c r="J359" s="1" t="s">
        <v>396</v>
      </c>
      <c r="K359" t="s">
        <v>430</v>
      </c>
      <c r="L359" s="1" t="s">
        <v>1341</v>
      </c>
      <c r="M359" s="1" t="s">
        <v>416</v>
      </c>
      <c r="N359" t="s">
        <v>9</v>
      </c>
      <c r="O359" s="4"/>
      <c r="P359" s="23">
        <v>24</v>
      </c>
      <c r="Q359" s="28">
        <v>11</v>
      </c>
      <c r="R359" s="28">
        <v>6</v>
      </c>
      <c r="S359" s="1">
        <v>0</v>
      </c>
      <c r="T359" s="6">
        <f>Q359+(R359/20)+(S359/240)</f>
        <v>11.3</v>
      </c>
      <c r="V359" s="10">
        <f>(T359*20)/P359</f>
        <v>9.416666666666666</v>
      </c>
      <c r="W359" s="1"/>
      <c r="X359" s="10"/>
      <c r="Y359" s="10"/>
      <c r="Z359" s="10"/>
      <c r="AA359" s="10"/>
      <c r="AB359" s="10"/>
      <c r="AC359" s="10"/>
      <c r="AE359" s="6"/>
      <c r="AF359" s="1"/>
      <c r="AG359" s="6"/>
      <c r="AI359" s="1"/>
      <c r="AJ359" s="1"/>
      <c r="AK359" s="1"/>
      <c r="AL359" s="18"/>
      <c r="AM359" s="18"/>
      <c r="AN359" s="17"/>
      <c r="AO359" s="1"/>
      <c r="AP359" s="1"/>
      <c r="AQ359" s="14"/>
      <c r="AR359" s="14"/>
      <c r="AS359" s="9"/>
      <c r="AT359" s="6"/>
      <c r="AW359" s="1"/>
      <c r="AX359" s="1"/>
      <c r="AY359" s="1"/>
      <c r="AZ359" s="6" t="e">
        <f>T359/IU359</f>
        <v>#VALUE!</v>
      </c>
      <c r="BA359" s="6">
        <f>T359/C359</f>
        <v>0.049023861171366596</v>
      </c>
      <c r="BB359" s="1"/>
      <c r="BD359" s="23"/>
      <c r="BE359" s="23"/>
      <c r="BF359" s="10"/>
      <c r="BG359" s="23"/>
      <c r="BH359" s="23"/>
      <c r="BI359" s="1"/>
      <c r="BJ359" t="s">
        <v>430</v>
      </c>
    </row>
    <row r="360" spans="1:62" ht="12.75">
      <c r="A360" s="38" t="s">
        <v>109</v>
      </c>
      <c r="B360" t="s">
        <v>9</v>
      </c>
      <c r="C360" s="25">
        <v>230.6</v>
      </c>
      <c r="D360" t="s">
        <v>1205</v>
      </c>
      <c r="E360" s="25" t="s">
        <v>176</v>
      </c>
      <c r="F360" s="31">
        <v>2.25</v>
      </c>
      <c r="G360" s="30"/>
      <c r="H360" s="31">
        <f>G360/1.5</f>
        <v>0</v>
      </c>
      <c r="I360" t="s">
        <v>1385</v>
      </c>
      <c r="J360" s="1" t="s">
        <v>396</v>
      </c>
      <c r="K360" t="s">
        <v>430</v>
      </c>
      <c r="L360" s="1" t="s">
        <v>1341</v>
      </c>
      <c r="M360" s="1" t="s">
        <v>416</v>
      </c>
      <c r="N360" t="s">
        <v>9</v>
      </c>
      <c r="O360" s="4">
        <v>2.25</v>
      </c>
      <c r="P360" s="23">
        <v>24</v>
      </c>
      <c r="Q360" s="28">
        <v>35</v>
      </c>
      <c r="R360" s="28">
        <v>18</v>
      </c>
      <c r="S360" s="1">
        <v>6</v>
      </c>
      <c r="T360" s="6">
        <f>Q360+(R360/20)+(S360/240)</f>
        <v>35.925</v>
      </c>
      <c r="W360" s="1"/>
      <c r="X360" s="10"/>
      <c r="Y360" s="10"/>
      <c r="Z360" s="10"/>
      <c r="AA360" s="10"/>
      <c r="AB360" s="10"/>
      <c r="AC360" s="10"/>
      <c r="AE360" s="6"/>
      <c r="AF360" s="1"/>
      <c r="AG360" s="6"/>
      <c r="AI360" s="1"/>
      <c r="AJ360" s="1"/>
      <c r="AK360" s="1"/>
      <c r="AL360" s="18"/>
      <c r="AM360" s="18"/>
      <c r="AN360" s="17"/>
      <c r="AO360" s="1"/>
      <c r="AP360" s="1"/>
      <c r="AQ360" s="14"/>
      <c r="AR360" s="14"/>
      <c r="AS360" s="9"/>
      <c r="AT360" s="6"/>
      <c r="AW360" s="1"/>
      <c r="AX360" s="1"/>
      <c r="AY360" s="1"/>
      <c r="AZ360" s="6" t="e">
        <f>T360/IU360</f>
        <v>#VALUE!</v>
      </c>
      <c r="BA360" s="6">
        <f>T360/C360</f>
        <v>0.15578924544666087</v>
      </c>
      <c r="BB360" s="1"/>
      <c r="BD360" s="23"/>
      <c r="BE360" s="23"/>
      <c r="BF360" s="10"/>
      <c r="BG360" s="23"/>
      <c r="BH360" s="23"/>
      <c r="BI360" s="1"/>
      <c r="BJ360" t="s">
        <v>430</v>
      </c>
    </row>
    <row r="361" spans="1:61" ht="12.75">
      <c r="A361" s="38"/>
      <c r="C361" s="25"/>
      <c r="E361" s="25"/>
      <c r="F361" s="31"/>
      <c r="G361" s="30"/>
      <c r="H361" s="31"/>
      <c r="J361" s="1"/>
      <c r="L361" s="1"/>
      <c r="M361" s="1"/>
      <c r="O361" s="4"/>
      <c r="P361" s="23"/>
      <c r="Q361" s="28"/>
      <c r="R361" s="28"/>
      <c r="S361" s="1"/>
      <c r="W361" s="1"/>
      <c r="X361" s="10"/>
      <c r="Y361" s="10"/>
      <c r="Z361" s="10"/>
      <c r="AA361" s="10"/>
      <c r="AB361" s="10"/>
      <c r="AC361" s="10"/>
      <c r="AE361" s="6"/>
      <c r="AF361" s="1"/>
      <c r="AG361" s="6"/>
      <c r="AI361" s="1"/>
      <c r="AJ361" s="1"/>
      <c r="AK361" s="1"/>
      <c r="AL361" s="18"/>
      <c r="AM361" s="18"/>
      <c r="AN361" s="17"/>
      <c r="AO361" s="1"/>
      <c r="AP361" s="1"/>
      <c r="AQ361" s="14"/>
      <c r="AR361" s="14"/>
      <c r="AS361" s="9"/>
      <c r="AT361" s="6"/>
      <c r="AW361" s="1"/>
      <c r="AX361" s="1"/>
      <c r="AY361" s="1"/>
      <c r="AZ361" s="6" t="e">
        <f>T361/IU361</f>
        <v>#VALUE!</v>
      </c>
      <c r="BA361" s="6" t="e">
        <f>T361/C361</f>
        <v>#VALUE!</v>
      </c>
      <c r="BB361" s="1"/>
      <c r="BD361" s="23"/>
      <c r="BE361" s="23"/>
      <c r="BF361" s="10"/>
      <c r="BG361" s="23"/>
      <c r="BH361" s="23"/>
      <c r="BI361" s="1"/>
    </row>
    <row r="362" spans="1:62" ht="12.75">
      <c r="A362" s="38" t="s">
        <v>109</v>
      </c>
      <c r="B362" t="s">
        <v>9</v>
      </c>
      <c r="C362" s="25" t="s">
        <v>239</v>
      </c>
      <c r="D362" t="s">
        <v>1205</v>
      </c>
      <c r="E362" s="25" t="s">
        <v>176</v>
      </c>
      <c r="F362" s="31">
        <v>11</v>
      </c>
      <c r="G362" s="31">
        <v>5.411363636363636</v>
      </c>
      <c r="H362" s="31">
        <f>G362/1.5</f>
        <v>3.6075757575757574</v>
      </c>
      <c r="I362" t="s">
        <v>902</v>
      </c>
      <c r="J362" s="1" t="s">
        <v>396</v>
      </c>
      <c r="K362" t="s">
        <v>517</v>
      </c>
      <c r="L362" s="1" t="s">
        <v>1327</v>
      </c>
      <c r="M362" s="1" t="s">
        <v>1314</v>
      </c>
      <c r="N362" t="s">
        <v>9</v>
      </c>
      <c r="O362" s="4">
        <v>11</v>
      </c>
      <c r="P362" s="23"/>
      <c r="Q362" s="28">
        <v>59</v>
      </c>
      <c r="R362" s="28">
        <v>10</v>
      </c>
      <c r="S362" s="1">
        <v>6</v>
      </c>
      <c r="T362" s="6">
        <f>Q362+(R362/20)+(S362/240)</f>
        <v>59.525</v>
      </c>
      <c r="U362" s="6">
        <f>T362/O362</f>
        <v>5.411363636363636</v>
      </c>
      <c r="W362" s="1"/>
      <c r="X362" s="10"/>
      <c r="Y362" s="10"/>
      <c r="Z362" s="10"/>
      <c r="AA362" s="10"/>
      <c r="AB362" s="10"/>
      <c r="AC362" s="10"/>
      <c r="AE362" s="6"/>
      <c r="AF362" s="1"/>
      <c r="AG362" s="6"/>
      <c r="AH362" s="6">
        <f>U362+AG362</f>
        <v>5.411363636363636</v>
      </c>
      <c r="AI362" s="1"/>
      <c r="AJ362" s="1"/>
      <c r="AK362" s="1"/>
      <c r="AL362" s="18"/>
      <c r="AM362" s="18"/>
      <c r="AN362" s="17"/>
      <c r="AO362" s="1"/>
      <c r="AP362" s="1"/>
      <c r="AQ362" s="14"/>
      <c r="AR362" s="14"/>
      <c r="AS362" s="9"/>
      <c r="AT362" s="6"/>
      <c r="AW362" s="1"/>
      <c r="AX362" s="1"/>
      <c r="AY362" s="1"/>
      <c r="AZ362" s="6" t="e">
        <f>T362/IU362</f>
        <v>#VALUE!</v>
      </c>
      <c r="BA362" s="6" t="e">
        <f>T362/C362</f>
        <v>#VALUE!</v>
      </c>
      <c r="BB362" s="1"/>
      <c r="BD362" s="23"/>
      <c r="BE362" s="23"/>
      <c r="BF362" s="10"/>
      <c r="BG362" s="23"/>
      <c r="BH362" s="23"/>
      <c r="BI362" s="1"/>
      <c r="BJ362" t="s">
        <v>517</v>
      </c>
    </row>
    <row r="363" spans="1:62" ht="12.75">
      <c r="A363" s="38" t="s">
        <v>109</v>
      </c>
      <c r="B363" t="s">
        <v>9</v>
      </c>
      <c r="C363" s="25" t="s">
        <v>240</v>
      </c>
      <c r="D363" t="s">
        <v>1205</v>
      </c>
      <c r="E363" s="25" t="s">
        <v>176</v>
      </c>
      <c r="F363" s="31"/>
      <c r="G363" s="31"/>
      <c r="H363" s="31">
        <f>G363/1.5</f>
        <v>0</v>
      </c>
      <c r="I363" t="s">
        <v>597</v>
      </c>
      <c r="J363" s="1" t="s">
        <v>396</v>
      </c>
      <c r="K363" t="s">
        <v>690</v>
      </c>
      <c r="L363" s="1" t="s">
        <v>1341</v>
      </c>
      <c r="M363" s="1" t="s">
        <v>1064</v>
      </c>
      <c r="N363" t="s">
        <v>9</v>
      </c>
      <c r="O363" s="4"/>
      <c r="P363" s="23">
        <v>20</v>
      </c>
      <c r="Q363" s="28">
        <v>4</v>
      </c>
      <c r="R363" s="28">
        <v>2</v>
      </c>
      <c r="S363" s="1">
        <v>0</v>
      </c>
      <c r="T363" s="6">
        <f>Q363+(R363/20)+(S363/240)</f>
        <v>4.1</v>
      </c>
      <c r="U363" s="6"/>
      <c r="V363" s="10">
        <f>(T363*20)/P363</f>
        <v>4.1</v>
      </c>
      <c r="W363" s="1"/>
      <c r="X363" s="10"/>
      <c r="Y363" s="10"/>
      <c r="Z363" s="10"/>
      <c r="AA363" s="10"/>
      <c r="AB363" s="10"/>
      <c r="AC363" s="10"/>
      <c r="AE363" s="6"/>
      <c r="AF363" s="1"/>
      <c r="AG363" s="6"/>
      <c r="AI363" s="1"/>
      <c r="AJ363" s="1"/>
      <c r="AK363" s="1"/>
      <c r="AL363" s="18"/>
      <c r="AM363" s="18"/>
      <c r="AN363" s="17"/>
      <c r="AO363" s="1"/>
      <c r="AP363" s="1"/>
      <c r="AQ363" s="14"/>
      <c r="AR363" s="14"/>
      <c r="AS363" s="9"/>
      <c r="AT363" s="6"/>
      <c r="AW363" s="1"/>
      <c r="AX363" s="1"/>
      <c r="AY363" s="1"/>
      <c r="AZ363" s="6" t="e">
        <f>T363/IU363</f>
        <v>#VALUE!</v>
      </c>
      <c r="BA363" s="6" t="e">
        <f>T363/C363</f>
        <v>#VALUE!</v>
      </c>
      <c r="BB363" s="1"/>
      <c r="BD363" s="23"/>
      <c r="BE363" s="23"/>
      <c r="BF363" s="10"/>
      <c r="BG363" s="23"/>
      <c r="BH363" s="23"/>
      <c r="BI363" s="1"/>
      <c r="BJ363" t="s">
        <v>690</v>
      </c>
    </row>
    <row r="364" spans="1:61" ht="12.75">
      <c r="A364" s="38"/>
      <c r="C364" s="25"/>
      <c r="E364" s="25"/>
      <c r="F364" s="31"/>
      <c r="G364" s="30"/>
      <c r="H364" s="31"/>
      <c r="J364" s="1"/>
      <c r="L364" s="1"/>
      <c r="M364" s="1"/>
      <c r="O364" s="4"/>
      <c r="P364" s="23"/>
      <c r="Q364" s="28"/>
      <c r="R364" s="28"/>
      <c r="S364" s="1"/>
      <c r="W364" s="1"/>
      <c r="X364" s="10"/>
      <c r="Y364" s="10"/>
      <c r="Z364" s="10"/>
      <c r="AA364" s="10"/>
      <c r="AB364" s="10"/>
      <c r="AC364" s="10"/>
      <c r="AE364" s="6"/>
      <c r="AF364" s="1"/>
      <c r="AG364" s="6"/>
      <c r="AI364" s="1"/>
      <c r="AJ364" s="1"/>
      <c r="AK364" s="1"/>
      <c r="AL364" s="18"/>
      <c r="AM364" s="18"/>
      <c r="AN364" s="17"/>
      <c r="AO364" s="1"/>
      <c r="AP364" s="1"/>
      <c r="AQ364" s="14"/>
      <c r="AR364" s="14"/>
      <c r="AS364" s="9"/>
      <c r="AT364" s="6"/>
      <c r="AW364" s="1"/>
      <c r="AX364" s="1"/>
      <c r="AY364" s="1"/>
      <c r="AZ364" s="6" t="e">
        <f>T364/IU364</f>
        <v>#VALUE!</v>
      </c>
      <c r="BA364" s="6" t="e">
        <f>T364/C364</f>
        <v>#VALUE!</v>
      </c>
      <c r="BB364" s="1"/>
      <c r="BD364" s="23"/>
      <c r="BE364" s="23"/>
      <c r="BF364" s="10"/>
      <c r="BG364" s="23"/>
      <c r="BH364" s="23"/>
      <c r="BI364" s="1"/>
    </row>
    <row r="365" spans="1:62" ht="12.75">
      <c r="A365" s="38" t="s">
        <v>110</v>
      </c>
      <c r="B365" t="s">
        <v>9</v>
      </c>
      <c r="C365" s="25">
        <v>231.1</v>
      </c>
      <c r="D365" t="s">
        <v>1206</v>
      </c>
      <c r="E365" s="25" t="s">
        <v>176</v>
      </c>
      <c r="F365" s="31"/>
      <c r="G365" s="31"/>
      <c r="H365" s="31">
        <f>G365/1.5</f>
        <v>0</v>
      </c>
      <c r="I365" t="s">
        <v>749</v>
      </c>
      <c r="J365" s="1" t="s">
        <v>396</v>
      </c>
      <c r="K365" t="s">
        <v>710</v>
      </c>
      <c r="L365" s="1" t="s">
        <v>1341</v>
      </c>
      <c r="M365" s="1" t="s">
        <v>416</v>
      </c>
      <c r="N365" t="s">
        <v>1249</v>
      </c>
      <c r="O365" s="4"/>
      <c r="P365" s="23">
        <v>180</v>
      </c>
      <c r="Q365" s="28">
        <v>97</v>
      </c>
      <c r="R365" s="28">
        <v>0</v>
      </c>
      <c r="S365" s="1">
        <v>0</v>
      </c>
      <c r="T365" s="6">
        <f>Q365+(R365/20)+(S365/240)</f>
        <v>97</v>
      </c>
      <c r="U365" s="6"/>
      <c r="V365" s="10">
        <f>(T365*20)/P365</f>
        <v>10.777777777777779</v>
      </c>
      <c r="W365" s="1"/>
      <c r="X365" s="10"/>
      <c r="Y365" s="10"/>
      <c r="Z365" s="10"/>
      <c r="AA365" s="10"/>
      <c r="AB365" s="10"/>
      <c r="AC365" s="10"/>
      <c r="AE365" s="6"/>
      <c r="AF365" s="1"/>
      <c r="AG365" s="6"/>
      <c r="AI365" s="1"/>
      <c r="AJ365" s="1"/>
      <c r="AK365" s="1"/>
      <c r="AL365" s="18"/>
      <c r="AM365" s="18"/>
      <c r="AN365" s="17"/>
      <c r="AO365" s="1"/>
      <c r="AP365" s="1"/>
      <c r="AQ365" s="14"/>
      <c r="AR365" s="14"/>
      <c r="AS365" s="9"/>
      <c r="AT365" s="6"/>
      <c r="AW365" s="1"/>
      <c r="AX365" s="1"/>
      <c r="AY365" s="1"/>
      <c r="AZ365" s="6" t="e">
        <f>T365/IU365</f>
        <v>#VALUE!</v>
      </c>
      <c r="BA365" s="6">
        <f>T365/C365</f>
        <v>0.4197317178710515</v>
      </c>
      <c r="BB365" s="1"/>
      <c r="BD365" s="23"/>
      <c r="BE365" s="23"/>
      <c r="BF365" s="10"/>
      <c r="BG365" s="23"/>
      <c r="BH365" s="23"/>
      <c r="BI365" s="1"/>
      <c r="BJ365" t="s">
        <v>710</v>
      </c>
    </row>
    <row r="366" spans="1:62" ht="12.75">
      <c r="A366" s="38" t="s">
        <v>110</v>
      </c>
      <c r="B366" t="s">
        <v>9</v>
      </c>
      <c r="C366" s="25">
        <v>231.2</v>
      </c>
      <c r="D366" t="s">
        <v>1206</v>
      </c>
      <c r="E366" s="25" t="s">
        <v>176</v>
      </c>
      <c r="F366" s="31">
        <f>4/3</f>
        <v>1.3333333333333333</v>
      </c>
      <c r="G366" s="31">
        <v>18</v>
      </c>
      <c r="H366" s="31">
        <f>G366/1.5</f>
        <v>12</v>
      </c>
      <c r="I366" t="s">
        <v>1392</v>
      </c>
      <c r="J366" s="1" t="s">
        <v>396</v>
      </c>
      <c r="K366" t="s">
        <v>1159</v>
      </c>
      <c r="L366" s="1" t="s">
        <v>1341</v>
      </c>
      <c r="M366" s="1" t="s">
        <v>416</v>
      </c>
      <c r="N366" t="s">
        <v>1090</v>
      </c>
      <c r="O366" s="4">
        <f>4/3</f>
        <v>1.3333333333333333</v>
      </c>
      <c r="P366" s="23"/>
      <c r="Q366" s="28">
        <v>24</v>
      </c>
      <c r="R366" s="28">
        <v>0</v>
      </c>
      <c r="S366" s="1">
        <v>0</v>
      </c>
      <c r="T366" s="6">
        <f>Q366+(R366/20)+(S366/240)</f>
        <v>24</v>
      </c>
      <c r="U366" s="6">
        <f>T366/O366</f>
        <v>18</v>
      </c>
      <c r="W366" s="1"/>
      <c r="X366" s="10"/>
      <c r="Y366" s="10"/>
      <c r="Z366" s="10"/>
      <c r="AA366" s="10"/>
      <c r="AB366" s="10"/>
      <c r="AC366" s="10"/>
      <c r="AE366" s="6"/>
      <c r="AF366" s="1"/>
      <c r="AG366" s="6"/>
      <c r="AH366" s="6">
        <f>U366+AG366</f>
        <v>18</v>
      </c>
      <c r="AI366" s="1"/>
      <c r="AJ366" s="1"/>
      <c r="AK366" s="1"/>
      <c r="AL366" s="18"/>
      <c r="AM366" s="18"/>
      <c r="AN366" s="17"/>
      <c r="AO366" s="1"/>
      <c r="AP366" s="1"/>
      <c r="AQ366" s="14"/>
      <c r="AR366" s="14"/>
      <c r="AS366" s="9"/>
      <c r="AT366" s="6"/>
      <c r="AW366" s="1"/>
      <c r="AX366" s="1"/>
      <c r="AY366" s="1"/>
      <c r="AZ366" s="6" t="e">
        <f>T366/IU366</f>
        <v>#VALUE!</v>
      </c>
      <c r="BA366" s="6">
        <f>T366/C366</f>
        <v>0.10380622837370243</v>
      </c>
      <c r="BB366" s="1"/>
      <c r="BD366" s="23"/>
      <c r="BE366" s="23"/>
      <c r="BF366" s="10"/>
      <c r="BG366" s="23"/>
      <c r="BH366" s="23"/>
      <c r="BI366" s="1"/>
      <c r="BJ366" t="s">
        <v>1159</v>
      </c>
    </row>
    <row r="367" spans="1:62" ht="12.75">
      <c r="A367" s="38" t="s">
        <v>110</v>
      </c>
      <c r="B367" t="s">
        <v>9</v>
      </c>
      <c r="C367" s="25">
        <v>231.3</v>
      </c>
      <c r="D367" t="s">
        <v>1206</v>
      </c>
      <c r="E367" s="25" t="s">
        <v>176</v>
      </c>
      <c r="F367" s="31">
        <v>1</v>
      </c>
      <c r="G367" s="31">
        <v>17</v>
      </c>
      <c r="H367" s="31">
        <f>G367/1.5</f>
        <v>11.333333333333334</v>
      </c>
      <c r="I367" t="s">
        <v>1393</v>
      </c>
      <c r="J367" s="1" t="s">
        <v>396</v>
      </c>
      <c r="K367" t="s">
        <v>1159</v>
      </c>
      <c r="L367" s="1" t="s">
        <v>1341</v>
      </c>
      <c r="M367" s="1" t="s">
        <v>416</v>
      </c>
      <c r="N367" t="s">
        <v>550</v>
      </c>
      <c r="O367" s="4">
        <v>1</v>
      </c>
      <c r="P367" s="23"/>
      <c r="Q367" s="28">
        <v>17</v>
      </c>
      <c r="R367" s="28">
        <v>0</v>
      </c>
      <c r="S367" s="1">
        <v>0</v>
      </c>
      <c r="T367" s="6">
        <f>Q367+(R367/20)+(S367/240)</f>
        <v>17</v>
      </c>
      <c r="U367" s="6">
        <f>T367/O367</f>
        <v>17</v>
      </c>
      <c r="W367" s="1"/>
      <c r="X367" s="10"/>
      <c r="Y367" s="10"/>
      <c r="Z367" s="10"/>
      <c r="AA367" s="10"/>
      <c r="AB367" s="10"/>
      <c r="AC367" s="10"/>
      <c r="AE367" s="6"/>
      <c r="AF367" s="1"/>
      <c r="AG367" s="6"/>
      <c r="AH367" s="6">
        <f>U367+AG367</f>
        <v>17</v>
      </c>
      <c r="AI367" s="1"/>
      <c r="AJ367" s="1"/>
      <c r="AK367" s="1"/>
      <c r="AL367" s="18"/>
      <c r="AM367" s="18"/>
      <c r="AN367" s="17"/>
      <c r="AO367" s="1"/>
      <c r="AP367" s="1"/>
      <c r="AQ367" s="14"/>
      <c r="AR367" s="14"/>
      <c r="AS367" s="9"/>
      <c r="AT367" s="6"/>
      <c r="AW367" s="1"/>
      <c r="AX367" s="1"/>
      <c r="AY367" s="1"/>
      <c r="AZ367" s="6" t="e">
        <f>T367/IU367</f>
        <v>#VALUE!</v>
      </c>
      <c r="BA367" s="6">
        <f>T367/C367</f>
        <v>0.07349762213575443</v>
      </c>
      <c r="BB367" s="1"/>
      <c r="BD367" s="23"/>
      <c r="BE367" s="23"/>
      <c r="BF367" s="10"/>
      <c r="BG367" s="23"/>
      <c r="BH367" s="23"/>
      <c r="BI367" s="1"/>
      <c r="BJ367" t="s">
        <v>1159</v>
      </c>
    </row>
    <row r="368" spans="1:62" ht="12.75">
      <c r="A368" s="38" t="s">
        <v>110</v>
      </c>
      <c r="B368" t="s">
        <v>9</v>
      </c>
      <c r="C368" s="25">
        <v>231.4</v>
      </c>
      <c r="D368" t="s">
        <v>1206</v>
      </c>
      <c r="E368" s="25" t="s">
        <v>176</v>
      </c>
      <c r="F368" s="31"/>
      <c r="G368" s="30"/>
      <c r="H368" s="31">
        <f>G368/1.5</f>
        <v>0</v>
      </c>
      <c r="I368" t="s">
        <v>737</v>
      </c>
      <c r="J368" s="1" t="s">
        <v>396</v>
      </c>
      <c r="K368" t="s">
        <v>621</v>
      </c>
      <c r="L368" s="1" t="s">
        <v>809</v>
      </c>
      <c r="M368" s="1" t="s">
        <v>416</v>
      </c>
      <c r="N368" t="s">
        <v>9</v>
      </c>
      <c r="O368" s="4"/>
      <c r="P368" s="23">
        <v>42</v>
      </c>
      <c r="Q368" s="28">
        <v>17</v>
      </c>
      <c r="R368" s="28">
        <v>12</v>
      </c>
      <c r="S368" s="1">
        <v>0</v>
      </c>
      <c r="T368" s="6">
        <f>Q368+(R368/20)+(S368/240)</f>
        <v>17.6</v>
      </c>
      <c r="V368" s="10">
        <f>(T368*20)/P368</f>
        <v>8.380952380952381</v>
      </c>
      <c r="W368" s="1"/>
      <c r="X368" s="10"/>
      <c r="Y368" s="10"/>
      <c r="Z368" s="10"/>
      <c r="AA368" s="10"/>
      <c r="AB368" s="10"/>
      <c r="AC368" s="10"/>
      <c r="AE368" s="6"/>
      <c r="AF368" s="1"/>
      <c r="AG368" s="6"/>
      <c r="AI368" s="1"/>
      <c r="AJ368" s="1"/>
      <c r="AK368" s="1"/>
      <c r="AL368" s="18"/>
      <c r="AM368" s="18"/>
      <c r="AN368" s="17"/>
      <c r="AO368" s="1"/>
      <c r="AP368" s="1"/>
      <c r="AQ368" s="14"/>
      <c r="AR368" s="14"/>
      <c r="AS368" s="9"/>
      <c r="AT368" s="6"/>
      <c r="AW368" s="1"/>
      <c r="AX368" s="1"/>
      <c r="AY368" s="1"/>
      <c r="AZ368" s="6" t="e">
        <f>T368/IU368</f>
        <v>#VALUE!</v>
      </c>
      <c r="BA368" s="6">
        <f>T368/C368</f>
        <v>0.07605877268798618</v>
      </c>
      <c r="BB368" s="1"/>
      <c r="BD368" s="23"/>
      <c r="BE368" s="23"/>
      <c r="BF368" s="10"/>
      <c r="BG368" s="23"/>
      <c r="BH368" s="23"/>
      <c r="BI368" s="1"/>
      <c r="BJ368" t="s">
        <v>621</v>
      </c>
    </row>
    <row r="369" spans="1:62" ht="12.75">
      <c r="A369" s="38" t="s">
        <v>110</v>
      </c>
      <c r="B369" t="s">
        <v>9</v>
      </c>
      <c r="C369" s="25">
        <v>231.5</v>
      </c>
      <c r="D369" t="s">
        <v>1206</v>
      </c>
      <c r="E369" s="25" t="s">
        <v>176</v>
      </c>
      <c r="F369" s="31"/>
      <c r="G369" s="30"/>
      <c r="H369" s="31">
        <f>G369/1.5</f>
        <v>0</v>
      </c>
      <c r="I369" t="s">
        <v>739</v>
      </c>
      <c r="J369" s="1" t="s">
        <v>396</v>
      </c>
      <c r="K369" t="s">
        <v>621</v>
      </c>
      <c r="L369" s="1" t="s">
        <v>801</v>
      </c>
      <c r="M369" s="1" t="s">
        <v>416</v>
      </c>
      <c r="N369" t="s">
        <v>9</v>
      </c>
      <c r="O369" s="4"/>
      <c r="P369" s="23">
        <v>24</v>
      </c>
      <c r="Q369" s="28">
        <v>11</v>
      </c>
      <c r="R369" s="28">
        <v>6</v>
      </c>
      <c r="S369" s="1">
        <v>6</v>
      </c>
      <c r="T369" s="6">
        <f>Q369+(R369/20)+(S369/240)</f>
        <v>11.325000000000001</v>
      </c>
      <c r="V369" s="10">
        <f>(T369*20)/P369</f>
        <v>9.437500000000002</v>
      </c>
      <c r="W369" s="1"/>
      <c r="X369" s="10"/>
      <c r="Y369" s="10"/>
      <c r="Z369" s="10"/>
      <c r="AA369" s="10"/>
      <c r="AB369" s="10"/>
      <c r="AC369" s="10"/>
      <c r="AE369" s="6"/>
      <c r="AF369" s="1"/>
      <c r="AG369" s="6"/>
      <c r="AI369" s="1"/>
      <c r="AJ369" s="1"/>
      <c r="AK369" s="1"/>
      <c r="AL369" s="18"/>
      <c r="AM369" s="18"/>
      <c r="AN369" s="17"/>
      <c r="AO369" s="1"/>
      <c r="AP369" s="1"/>
      <c r="AQ369" s="14"/>
      <c r="AR369" s="14"/>
      <c r="AS369" s="9"/>
      <c r="AT369" s="6"/>
      <c r="AW369" s="1"/>
      <c r="AX369" s="1"/>
      <c r="AY369" s="1"/>
      <c r="AZ369" s="6" t="e">
        <f>T369/IU369</f>
        <v>#VALUE!</v>
      </c>
      <c r="BA369" s="6">
        <f>T369/C369</f>
        <v>0.048920086393088556</v>
      </c>
      <c r="BB369" s="1"/>
      <c r="BD369" s="23"/>
      <c r="BE369" s="23"/>
      <c r="BF369" s="10"/>
      <c r="BG369" s="23"/>
      <c r="BH369" s="23"/>
      <c r="BI369" s="1"/>
      <c r="BJ369" t="s">
        <v>621</v>
      </c>
    </row>
    <row r="370" spans="1:61" ht="12.75">
      <c r="A370" s="38"/>
      <c r="C370" s="25"/>
      <c r="E370" s="25"/>
      <c r="F370" s="31"/>
      <c r="G370" s="31"/>
      <c r="H370" s="31"/>
      <c r="J370" s="1"/>
      <c r="M370" s="1"/>
      <c r="O370" s="4"/>
      <c r="P370" s="23"/>
      <c r="Q370" s="28"/>
      <c r="R370" s="28"/>
      <c r="S370" s="1"/>
      <c r="T370" s="6"/>
      <c r="U370" s="6"/>
      <c r="V370" s="10"/>
      <c r="W370" s="1"/>
      <c r="X370" s="10"/>
      <c r="Y370" s="10"/>
      <c r="Z370" s="10"/>
      <c r="AA370" s="10"/>
      <c r="AB370" s="10"/>
      <c r="AC370" s="10"/>
      <c r="AE370" s="6"/>
      <c r="AF370" s="1"/>
      <c r="AG370" s="6"/>
      <c r="AI370" s="1"/>
      <c r="AJ370" s="1"/>
      <c r="AK370" s="1"/>
      <c r="AL370" s="18"/>
      <c r="AM370" s="18"/>
      <c r="AN370" s="17"/>
      <c r="AO370" s="1"/>
      <c r="AP370" s="1"/>
      <c r="AQ370" s="14"/>
      <c r="AR370" s="14"/>
      <c r="AS370" s="9"/>
      <c r="AT370" s="6"/>
      <c r="AW370" s="1"/>
      <c r="AX370" s="1"/>
      <c r="AY370" s="1"/>
      <c r="AZ370" s="6" t="e">
        <f>T370/IU370</f>
        <v>#VALUE!</v>
      </c>
      <c r="BA370" s="6" t="e">
        <f>T370/C370</f>
        <v>#VALUE!</v>
      </c>
      <c r="BB370" s="1"/>
      <c r="BD370" s="23"/>
      <c r="BE370" s="23"/>
      <c r="BF370" s="10"/>
      <c r="BG370" s="23"/>
      <c r="BH370" s="23"/>
      <c r="BI370" s="1"/>
    </row>
    <row r="371" spans="1:62" ht="12.75">
      <c r="A371" s="38" t="s">
        <v>110</v>
      </c>
      <c r="B371" t="s">
        <v>9</v>
      </c>
      <c r="C371" s="25">
        <v>231.6</v>
      </c>
      <c r="D371" t="s">
        <v>1206</v>
      </c>
      <c r="E371" s="25" t="s">
        <v>176</v>
      </c>
      <c r="F371" s="31">
        <v>2.25</v>
      </c>
      <c r="G371" s="31">
        <v>16.519444444444442</v>
      </c>
      <c r="H371" s="31">
        <f>G371/1.5</f>
        <v>11.01296296296296</v>
      </c>
      <c r="I371" t="s">
        <v>1387</v>
      </c>
      <c r="J371" s="1" t="s">
        <v>396</v>
      </c>
      <c r="K371" t="s">
        <v>432</v>
      </c>
      <c r="L371" s="1" t="s">
        <v>809</v>
      </c>
      <c r="M371" s="1" t="s">
        <v>416</v>
      </c>
      <c r="N371" t="s">
        <v>9</v>
      </c>
      <c r="O371" s="4">
        <v>2.25</v>
      </c>
      <c r="P371" s="23">
        <v>24</v>
      </c>
      <c r="Q371" s="28">
        <v>37</v>
      </c>
      <c r="R371" s="28">
        <v>3</v>
      </c>
      <c r="S371" s="1">
        <v>4.5</v>
      </c>
      <c r="T371" s="6">
        <f>Q371+(R371/20)+(S371/240)</f>
        <v>37.168749999999996</v>
      </c>
      <c r="U371" s="6">
        <f>T371/O371</f>
        <v>16.519444444444442</v>
      </c>
      <c r="V371" s="10">
        <f>(T371*20)/P371</f>
        <v>30.97395833333333</v>
      </c>
      <c r="W371" s="1"/>
      <c r="X371" s="10"/>
      <c r="Y371" s="10"/>
      <c r="Z371" s="10"/>
      <c r="AA371" s="10"/>
      <c r="AB371" s="10"/>
      <c r="AC371" s="10"/>
      <c r="AE371" s="6"/>
      <c r="AF371" s="1"/>
      <c r="AG371" s="6"/>
      <c r="AH371" s="6">
        <f>U371+AG371</f>
        <v>16.519444444444442</v>
      </c>
      <c r="AI371" s="1"/>
      <c r="AJ371" s="1"/>
      <c r="AK371" s="1"/>
      <c r="AL371" s="18"/>
      <c r="AM371" s="18"/>
      <c r="AN371" s="17"/>
      <c r="AO371" s="1"/>
      <c r="AP371" s="1"/>
      <c r="AQ371" s="14"/>
      <c r="AR371" s="14"/>
      <c r="AS371" s="9"/>
      <c r="AT371" s="6"/>
      <c r="AW371" s="1"/>
      <c r="AX371" s="1"/>
      <c r="AY371" s="1"/>
      <c r="AZ371" s="6" t="e">
        <f>T371/IU371</f>
        <v>#VALUE!</v>
      </c>
      <c r="BA371" s="6">
        <f>T371/C371</f>
        <v>0.16048683074265974</v>
      </c>
      <c r="BB371" s="1"/>
      <c r="BD371" s="23"/>
      <c r="BE371" s="23"/>
      <c r="BF371" s="10"/>
      <c r="BG371" s="23"/>
      <c r="BH371" s="23"/>
      <c r="BI371" s="1"/>
      <c r="BJ371" t="s">
        <v>432</v>
      </c>
    </row>
    <row r="372" spans="1:62" ht="12.75">
      <c r="A372" s="38" t="s">
        <v>110</v>
      </c>
      <c r="B372" t="s">
        <v>9</v>
      </c>
      <c r="C372" s="25">
        <v>231.7</v>
      </c>
      <c r="D372" t="s">
        <v>1206</v>
      </c>
      <c r="E372" s="25" t="s">
        <v>176</v>
      </c>
      <c r="F372" s="31">
        <v>10</v>
      </c>
      <c r="G372" s="31">
        <v>5.51875</v>
      </c>
      <c r="H372" s="31">
        <f>G372/1.5</f>
        <v>3.6791666666666667</v>
      </c>
      <c r="I372" t="s">
        <v>898</v>
      </c>
      <c r="J372" s="1" t="s">
        <v>396</v>
      </c>
      <c r="K372" t="s">
        <v>505</v>
      </c>
      <c r="L372" s="1" t="s">
        <v>1327</v>
      </c>
      <c r="M372" s="1" t="s">
        <v>397</v>
      </c>
      <c r="N372" t="s">
        <v>9</v>
      </c>
      <c r="O372" s="4">
        <v>10</v>
      </c>
      <c r="P372" s="23"/>
      <c r="Q372" s="28">
        <v>55</v>
      </c>
      <c r="R372" s="28">
        <v>3</v>
      </c>
      <c r="S372" s="1">
        <v>9</v>
      </c>
      <c r="T372" s="6">
        <f>Q372+(R372/20)+(S372/240)</f>
        <v>55.1875</v>
      </c>
      <c r="U372" s="6">
        <f>T372/O372</f>
        <v>5.51875</v>
      </c>
      <c r="W372" s="1"/>
      <c r="X372" s="10"/>
      <c r="Y372" s="10"/>
      <c r="Z372" s="10"/>
      <c r="AA372" s="10"/>
      <c r="AB372" s="10"/>
      <c r="AC372" s="10"/>
      <c r="AE372" s="6"/>
      <c r="AF372" s="1"/>
      <c r="AG372" s="6"/>
      <c r="AH372" s="6">
        <f>U372+AG372</f>
        <v>5.51875</v>
      </c>
      <c r="AI372" s="1"/>
      <c r="AJ372" s="1"/>
      <c r="AK372" s="1"/>
      <c r="AL372" s="18"/>
      <c r="AM372" s="18"/>
      <c r="AN372" s="17"/>
      <c r="AO372" s="1"/>
      <c r="AP372" s="1"/>
      <c r="AQ372" s="14"/>
      <c r="AR372" s="14"/>
      <c r="AS372" s="9"/>
      <c r="AT372" s="6"/>
      <c r="AW372" s="1"/>
      <c r="AX372" s="1"/>
      <c r="AY372" s="1"/>
      <c r="AZ372" s="6" t="e">
        <f>T372/IU372</f>
        <v>#VALUE!</v>
      </c>
      <c r="BA372" s="6">
        <f>T372/C372</f>
        <v>0.2381851532153647</v>
      </c>
      <c r="BB372" s="1"/>
      <c r="BD372" s="23"/>
      <c r="BE372" s="23"/>
      <c r="BF372" s="10"/>
      <c r="BG372" s="23"/>
      <c r="BH372" s="23"/>
      <c r="BI372" s="1"/>
      <c r="BJ372" t="s">
        <v>505</v>
      </c>
    </row>
    <row r="373" spans="1:62" ht="12.75">
      <c r="A373" s="38" t="s">
        <v>110</v>
      </c>
      <c r="B373" t="s">
        <v>9</v>
      </c>
      <c r="C373" s="25">
        <v>231.8</v>
      </c>
      <c r="D373" t="s">
        <v>1206</v>
      </c>
      <c r="E373" s="25" t="s">
        <v>176</v>
      </c>
      <c r="F373" s="31"/>
      <c r="G373" s="30"/>
      <c r="H373" s="31">
        <f>G373/1.5</f>
        <v>0</v>
      </c>
      <c r="I373" t="s">
        <v>598</v>
      </c>
      <c r="J373" s="1" t="s">
        <v>396</v>
      </c>
      <c r="K373" t="s">
        <v>690</v>
      </c>
      <c r="L373" s="1" t="s">
        <v>1341</v>
      </c>
      <c r="M373" s="1" t="s">
        <v>1064</v>
      </c>
      <c r="N373" t="s">
        <v>9</v>
      </c>
      <c r="O373" s="4"/>
      <c r="P373" s="23">
        <v>20</v>
      </c>
      <c r="Q373" s="28">
        <v>4</v>
      </c>
      <c r="R373" s="28">
        <v>2</v>
      </c>
      <c r="S373" s="1">
        <v>0</v>
      </c>
      <c r="T373" s="6">
        <f>Q373+(R373/20)+(S373/240)</f>
        <v>4.1</v>
      </c>
      <c r="V373" s="10">
        <f>(T373*20)/P373</f>
        <v>4.1</v>
      </c>
      <c r="W373" s="1"/>
      <c r="X373" s="10"/>
      <c r="Y373" s="10"/>
      <c r="Z373" s="10"/>
      <c r="AA373" s="10"/>
      <c r="AB373" s="10"/>
      <c r="AC373" s="10"/>
      <c r="AE373" s="6"/>
      <c r="AF373" s="1"/>
      <c r="AG373" s="6"/>
      <c r="AI373" s="1"/>
      <c r="AJ373" s="1"/>
      <c r="AK373" s="1"/>
      <c r="AL373" s="18"/>
      <c r="AM373" s="18"/>
      <c r="AN373" s="17"/>
      <c r="AO373" s="1"/>
      <c r="AP373" s="1"/>
      <c r="AQ373" s="14"/>
      <c r="AR373" s="14"/>
      <c r="AS373" s="9"/>
      <c r="AT373" s="6"/>
      <c r="AW373" s="1"/>
      <c r="AX373" s="1"/>
      <c r="AY373" s="1"/>
      <c r="AZ373" s="6" t="e">
        <f>T373/IU373</f>
        <v>#VALUE!</v>
      </c>
      <c r="BA373" s="6">
        <f>T373/C373</f>
        <v>0.017687661777394302</v>
      </c>
      <c r="BB373" s="1"/>
      <c r="BD373" s="23"/>
      <c r="BE373" s="23"/>
      <c r="BF373" s="10"/>
      <c r="BG373" s="23"/>
      <c r="BH373" s="23"/>
      <c r="BI373" s="1"/>
      <c r="BJ373" t="s">
        <v>690</v>
      </c>
    </row>
    <row r="374" spans="1:61" ht="12.75">
      <c r="A374" s="38"/>
      <c r="C374" s="25"/>
      <c r="E374" s="25"/>
      <c r="F374" s="31"/>
      <c r="G374" s="30"/>
      <c r="H374" s="31"/>
      <c r="J374" s="1"/>
      <c r="L374" s="1"/>
      <c r="M374" s="1"/>
      <c r="O374" s="4"/>
      <c r="P374" s="23"/>
      <c r="Q374" s="28"/>
      <c r="R374" s="28"/>
      <c r="S374" s="1"/>
      <c r="W374" s="1"/>
      <c r="X374" s="10"/>
      <c r="Y374" s="10"/>
      <c r="Z374" s="10"/>
      <c r="AA374" s="10"/>
      <c r="AB374" s="10"/>
      <c r="AC374" s="10"/>
      <c r="AE374" s="6"/>
      <c r="AF374" s="1"/>
      <c r="AG374" s="6"/>
      <c r="AI374" s="1"/>
      <c r="AJ374" s="1"/>
      <c r="AK374" s="1"/>
      <c r="AL374" s="18"/>
      <c r="AM374" s="18"/>
      <c r="AN374" s="17"/>
      <c r="AO374" s="1"/>
      <c r="AP374" s="1"/>
      <c r="AQ374" s="14"/>
      <c r="AR374" s="14"/>
      <c r="AS374" s="9"/>
      <c r="AT374" s="6"/>
      <c r="AW374" s="1"/>
      <c r="AX374" s="1"/>
      <c r="AY374" s="1"/>
      <c r="AZ374" s="6" t="e">
        <f>T374/IU374</f>
        <v>#VALUE!</v>
      </c>
      <c r="BA374" s="6" t="e">
        <f>T374/C374</f>
        <v>#VALUE!</v>
      </c>
      <c r="BB374" s="1"/>
      <c r="BD374" s="23"/>
      <c r="BE374" s="23"/>
      <c r="BF374" s="10"/>
      <c r="BG374" s="23"/>
      <c r="BH374" s="23"/>
      <c r="BI374" s="1"/>
    </row>
    <row r="375" spans="1:62" ht="12.75">
      <c r="A375" s="38" t="s">
        <v>111</v>
      </c>
      <c r="B375" t="s">
        <v>9</v>
      </c>
      <c r="C375" s="25">
        <v>232.1</v>
      </c>
      <c r="D375" t="s">
        <v>1207</v>
      </c>
      <c r="E375" s="25">
        <v>190</v>
      </c>
      <c r="F375" s="31"/>
      <c r="G375" s="30"/>
      <c r="H375" s="31">
        <f>G375/1.5</f>
        <v>0</v>
      </c>
      <c r="I375" t="s">
        <v>748</v>
      </c>
      <c r="J375" s="1" t="s">
        <v>396</v>
      </c>
      <c r="K375" t="s">
        <v>710</v>
      </c>
      <c r="L375" s="1" t="s">
        <v>1341</v>
      </c>
      <c r="M375" s="1" t="s">
        <v>416</v>
      </c>
      <c r="N375" t="s">
        <v>1249</v>
      </c>
      <c r="O375" s="4"/>
      <c r="P375" s="23">
        <v>180</v>
      </c>
      <c r="Q375" s="28">
        <v>97</v>
      </c>
      <c r="R375" s="28">
        <v>0</v>
      </c>
      <c r="S375" s="1">
        <v>0</v>
      </c>
      <c r="T375" s="6">
        <f>Q375+(R375/20)+(S375/240)</f>
        <v>97</v>
      </c>
      <c r="V375" s="10">
        <f>(T375*20)/P375</f>
        <v>10.777777777777779</v>
      </c>
      <c r="W375" s="1"/>
      <c r="X375" s="10"/>
      <c r="Y375" s="10"/>
      <c r="Z375" s="10"/>
      <c r="AA375" s="10"/>
      <c r="AB375" s="10"/>
      <c r="AC375" s="10"/>
      <c r="AE375" s="6"/>
      <c r="AF375" s="1"/>
      <c r="AG375" s="6"/>
      <c r="AI375" s="1"/>
      <c r="AJ375" s="1"/>
      <c r="AK375" s="1"/>
      <c r="AL375" s="18"/>
      <c r="AM375" s="18"/>
      <c r="AN375" s="17"/>
      <c r="AO375" s="1"/>
      <c r="AP375" s="1"/>
      <c r="AQ375" s="14"/>
      <c r="AR375" s="14"/>
      <c r="AS375" s="9"/>
      <c r="AT375" s="6"/>
      <c r="AW375" s="1"/>
      <c r="AX375" s="1"/>
      <c r="AY375" s="1"/>
      <c r="AZ375" s="6" t="e">
        <f>T375/IU375</f>
        <v>#VALUE!</v>
      </c>
      <c r="BA375" s="6">
        <f>T375/C375</f>
        <v>0.4179233089185696</v>
      </c>
      <c r="BB375" s="1"/>
      <c r="BD375" s="23"/>
      <c r="BE375" s="23"/>
      <c r="BF375" s="10"/>
      <c r="BG375" s="23"/>
      <c r="BH375" s="23"/>
      <c r="BI375" s="1"/>
      <c r="BJ375" t="s">
        <v>710</v>
      </c>
    </row>
    <row r="376" spans="1:62" ht="12.75">
      <c r="A376" s="38" t="s">
        <v>111</v>
      </c>
      <c r="B376" t="s">
        <v>9</v>
      </c>
      <c r="C376" s="25">
        <v>232.2</v>
      </c>
      <c r="D376" t="s">
        <v>1207</v>
      </c>
      <c r="E376" s="25">
        <v>190</v>
      </c>
      <c r="F376" s="31">
        <f>4/3</f>
        <v>1.3333333333333333</v>
      </c>
      <c r="G376" s="31">
        <v>18</v>
      </c>
      <c r="H376" s="31">
        <f>G376/1.5</f>
        <v>12</v>
      </c>
      <c r="I376" t="s">
        <v>1395</v>
      </c>
      <c r="J376" s="1" t="s">
        <v>396</v>
      </c>
      <c r="K376" t="s">
        <v>1159</v>
      </c>
      <c r="L376" s="1" t="s">
        <v>1341</v>
      </c>
      <c r="M376" s="1" t="s">
        <v>416</v>
      </c>
      <c r="N376" t="s">
        <v>1101</v>
      </c>
      <c r="O376" s="4">
        <f>4/3</f>
        <v>1.3333333333333333</v>
      </c>
      <c r="P376" s="23"/>
      <c r="Q376" s="28">
        <v>24</v>
      </c>
      <c r="R376" s="28">
        <v>0</v>
      </c>
      <c r="S376" s="1">
        <v>0</v>
      </c>
      <c r="T376" s="6">
        <f>Q376+(R376/20)+(S376/240)</f>
        <v>24</v>
      </c>
      <c r="U376" s="6">
        <f>T376/O376</f>
        <v>18</v>
      </c>
      <c r="W376" s="1"/>
      <c r="X376" s="10"/>
      <c r="Y376" s="10"/>
      <c r="Z376" s="10"/>
      <c r="AA376" s="10"/>
      <c r="AB376" s="10"/>
      <c r="AC376" s="10"/>
      <c r="AE376" s="6"/>
      <c r="AF376" s="1"/>
      <c r="AG376" s="6"/>
      <c r="AH376" s="6">
        <f>U376+AG376</f>
        <v>18</v>
      </c>
      <c r="AI376" s="1"/>
      <c r="AJ376" s="1"/>
      <c r="AK376" s="1"/>
      <c r="AL376" s="18"/>
      <c r="AM376" s="18"/>
      <c r="AN376" s="17"/>
      <c r="AO376" s="1"/>
      <c r="AP376" s="1"/>
      <c r="AQ376" s="14"/>
      <c r="AR376" s="14"/>
      <c r="AS376" s="9"/>
      <c r="AT376" s="6"/>
      <c r="AW376" s="1"/>
      <c r="AX376" s="1"/>
      <c r="AY376" s="1"/>
      <c r="AZ376" s="6" t="e">
        <f>T376/IU376</f>
        <v>#VALUE!</v>
      </c>
      <c r="BA376" s="6">
        <f>T376/C376</f>
        <v>0.103359173126615</v>
      </c>
      <c r="BB376" s="1"/>
      <c r="BD376" s="23"/>
      <c r="BE376" s="23"/>
      <c r="BF376" s="10"/>
      <c r="BG376" s="23"/>
      <c r="BH376" s="23"/>
      <c r="BI376" s="1"/>
      <c r="BJ376" t="s">
        <v>1159</v>
      </c>
    </row>
    <row r="377" spans="1:62" ht="12.75">
      <c r="A377" s="38" t="s">
        <v>111</v>
      </c>
      <c r="B377" t="s">
        <v>9</v>
      </c>
      <c r="C377" s="25">
        <v>232.3</v>
      </c>
      <c r="D377" t="s">
        <v>1207</v>
      </c>
      <c r="E377" s="25">
        <v>190</v>
      </c>
      <c r="F377" s="31">
        <v>1</v>
      </c>
      <c r="G377" s="31">
        <v>17</v>
      </c>
      <c r="H377" s="31">
        <f>G377/1.5</f>
        <v>11.333333333333334</v>
      </c>
      <c r="I377" t="s">
        <v>1398</v>
      </c>
      <c r="J377" s="1" t="s">
        <v>396</v>
      </c>
      <c r="K377" t="s">
        <v>1159</v>
      </c>
      <c r="L377" s="1" t="s">
        <v>1341</v>
      </c>
      <c r="M377" s="1" t="s">
        <v>416</v>
      </c>
      <c r="N377" t="s">
        <v>550</v>
      </c>
      <c r="O377" s="4">
        <v>1</v>
      </c>
      <c r="P377" s="23"/>
      <c r="Q377" s="28">
        <v>17</v>
      </c>
      <c r="R377" s="28">
        <v>0</v>
      </c>
      <c r="S377" s="1">
        <v>0</v>
      </c>
      <c r="T377" s="6">
        <f>Q377+(R377/20)+(S377/240)</f>
        <v>17</v>
      </c>
      <c r="U377" s="6">
        <f>T377/O377</f>
        <v>17</v>
      </c>
      <c r="W377" s="1"/>
      <c r="X377" s="10"/>
      <c r="Y377" s="10"/>
      <c r="Z377" s="10"/>
      <c r="AA377" s="10"/>
      <c r="AB377" s="10"/>
      <c r="AC377" s="10"/>
      <c r="AE377" s="6"/>
      <c r="AF377" s="1"/>
      <c r="AG377" s="6"/>
      <c r="AH377" s="6">
        <f>U377+AG377</f>
        <v>17</v>
      </c>
      <c r="AI377" s="1"/>
      <c r="AJ377" s="1"/>
      <c r="AK377" s="1"/>
      <c r="AL377" s="18"/>
      <c r="AM377" s="18"/>
      <c r="AN377" s="17"/>
      <c r="AO377" s="1"/>
      <c r="AP377" s="1"/>
      <c r="AQ377" s="14"/>
      <c r="AR377" s="14"/>
      <c r="AS377" s="9"/>
      <c r="AT377" s="6"/>
      <c r="AW377" s="1"/>
      <c r="AX377" s="1"/>
      <c r="AY377" s="1"/>
      <c r="AZ377" s="6" t="e">
        <f>T377/IU377</f>
        <v>#VALUE!</v>
      </c>
      <c r="BA377" s="6">
        <f>T377/C377</f>
        <v>0.07318123116659492</v>
      </c>
      <c r="BB377" s="1"/>
      <c r="BD377" s="23"/>
      <c r="BE377" s="23"/>
      <c r="BF377" s="10"/>
      <c r="BG377" s="23"/>
      <c r="BH377" s="23"/>
      <c r="BI377" s="1"/>
      <c r="BJ377" t="s">
        <v>1159</v>
      </c>
    </row>
    <row r="378" spans="1:62" ht="12.75">
      <c r="A378" s="38" t="s">
        <v>111</v>
      </c>
      <c r="B378" t="s">
        <v>9</v>
      </c>
      <c r="C378" s="25">
        <v>232.4</v>
      </c>
      <c r="D378" t="s">
        <v>1207</v>
      </c>
      <c r="E378" s="25">
        <v>190</v>
      </c>
      <c r="F378" s="31"/>
      <c r="G378" s="31"/>
      <c r="H378" s="31">
        <f>G378/1.5</f>
        <v>0</v>
      </c>
      <c r="I378" t="s">
        <v>738</v>
      </c>
      <c r="J378" s="1" t="s">
        <v>396</v>
      </c>
      <c r="K378" t="s">
        <v>621</v>
      </c>
      <c r="L378" s="1" t="s">
        <v>809</v>
      </c>
      <c r="M378" s="1" t="s">
        <v>416</v>
      </c>
      <c r="N378" t="s">
        <v>9</v>
      </c>
      <c r="O378" s="4"/>
      <c r="P378" s="23">
        <v>42</v>
      </c>
      <c r="Q378" s="28">
        <v>17</v>
      </c>
      <c r="R378" s="28">
        <v>4</v>
      </c>
      <c r="S378" s="1">
        <v>0</v>
      </c>
      <c r="T378" s="6">
        <f>Q378+(R378/20)+(S378/240)</f>
        <v>17.2</v>
      </c>
      <c r="U378" s="6"/>
      <c r="V378" s="10">
        <f>(T378*20)/P378</f>
        <v>8.19047619047619</v>
      </c>
      <c r="W378" s="1"/>
      <c r="X378" s="10"/>
      <c r="Y378" s="10"/>
      <c r="Z378" s="10"/>
      <c r="AA378" s="10"/>
      <c r="AB378" s="10"/>
      <c r="AC378" s="10"/>
      <c r="AE378" s="6"/>
      <c r="AF378" s="1"/>
      <c r="AG378" s="6"/>
      <c r="AI378" s="1"/>
      <c r="AJ378" s="1"/>
      <c r="AK378" s="1"/>
      <c r="AL378" s="18"/>
      <c r="AM378" s="18"/>
      <c r="AN378" s="17"/>
      <c r="AO378" s="1"/>
      <c r="AP378" s="1"/>
      <c r="AQ378" s="14"/>
      <c r="AR378" s="14"/>
      <c r="AS378" s="9"/>
      <c r="AT378" s="6"/>
      <c r="AW378" s="1"/>
      <c r="AX378" s="1"/>
      <c r="AY378" s="1"/>
      <c r="AZ378" s="6" t="e">
        <f>T378/IU378</f>
        <v>#VALUE!</v>
      </c>
      <c r="BA378" s="6">
        <f>T378/C378</f>
        <v>0.07401032702237521</v>
      </c>
      <c r="BB378" s="1"/>
      <c r="BD378" s="23"/>
      <c r="BE378" s="23"/>
      <c r="BF378" s="10"/>
      <c r="BG378" s="23"/>
      <c r="BH378" s="23"/>
      <c r="BI378" s="1"/>
      <c r="BJ378" t="s">
        <v>621</v>
      </c>
    </row>
    <row r="379" spans="1:62" ht="12.75">
      <c r="A379" s="38" t="s">
        <v>111</v>
      </c>
      <c r="B379" t="s">
        <v>9</v>
      </c>
      <c r="C379" s="25">
        <v>232.5</v>
      </c>
      <c r="D379" t="s">
        <v>1207</v>
      </c>
      <c r="E379" s="25">
        <v>190</v>
      </c>
      <c r="F379" s="31"/>
      <c r="G379" s="30"/>
      <c r="H379" s="31">
        <f>G379/1.5</f>
        <v>0</v>
      </c>
      <c r="I379" t="s">
        <v>738</v>
      </c>
      <c r="J379" s="1" t="s">
        <v>396</v>
      </c>
      <c r="K379" t="s">
        <v>621</v>
      </c>
      <c r="L379" s="1" t="s">
        <v>809</v>
      </c>
      <c r="M379" s="1" t="s">
        <v>416</v>
      </c>
      <c r="N379" t="s">
        <v>9</v>
      </c>
      <c r="O379" s="4"/>
      <c r="P379" s="23">
        <v>24</v>
      </c>
      <c r="Q379" s="28">
        <v>11</v>
      </c>
      <c r="R379" s="28">
        <v>6</v>
      </c>
      <c r="S379" s="1">
        <v>0</v>
      </c>
      <c r="T379" s="6">
        <f>Q379+(R379/20)+(S379/240)</f>
        <v>11.3</v>
      </c>
      <c r="V379" s="10">
        <f>(T379*20)/P379</f>
        <v>9.416666666666666</v>
      </c>
      <c r="W379" s="1"/>
      <c r="X379" s="10"/>
      <c r="Y379" s="10"/>
      <c r="Z379" s="10"/>
      <c r="AA379" s="10"/>
      <c r="AB379" s="10"/>
      <c r="AC379" s="10"/>
      <c r="AE379" s="6"/>
      <c r="AF379" s="1"/>
      <c r="AG379" s="6"/>
      <c r="AI379" s="1"/>
      <c r="AJ379" s="1"/>
      <c r="AK379" s="1"/>
      <c r="AL379" s="18"/>
      <c r="AM379" s="18"/>
      <c r="AN379" s="17"/>
      <c r="AO379" s="1"/>
      <c r="AP379" s="1"/>
      <c r="AQ379" s="14"/>
      <c r="AR379" s="14"/>
      <c r="AS379" s="9"/>
      <c r="AT379" s="6"/>
      <c r="AW379" s="1"/>
      <c r="AX379" s="1"/>
      <c r="AY379" s="1"/>
      <c r="AZ379" s="6" t="e">
        <f>T379/IU379</f>
        <v>#VALUE!</v>
      </c>
      <c r="BA379" s="6">
        <f>T379/C379</f>
        <v>0.04860215053763441</v>
      </c>
      <c r="BB379" s="1"/>
      <c r="BD379" s="23"/>
      <c r="BE379" s="23"/>
      <c r="BF379" s="10"/>
      <c r="BG379" s="23"/>
      <c r="BH379" s="23"/>
      <c r="BI379" s="1"/>
      <c r="BJ379" t="s">
        <v>621</v>
      </c>
    </row>
    <row r="380" spans="6:61" ht="12.75">
      <c r="F380" s="31"/>
      <c r="G380" s="30"/>
      <c r="H380" s="31"/>
      <c r="M380" s="1"/>
      <c r="O380" s="4"/>
      <c r="P380" s="23"/>
      <c r="Q380" s="28"/>
      <c r="R380" s="28"/>
      <c r="S380" s="1"/>
      <c r="W380" s="1"/>
      <c r="X380" s="10"/>
      <c r="Y380" s="10"/>
      <c r="Z380" s="10"/>
      <c r="AA380" s="10"/>
      <c r="AB380" s="10"/>
      <c r="AC380" s="10"/>
      <c r="AE380" s="6"/>
      <c r="AF380" s="1"/>
      <c r="AG380" s="6"/>
      <c r="AI380" s="1"/>
      <c r="AJ380" s="1"/>
      <c r="AK380" s="1"/>
      <c r="AL380" s="18"/>
      <c r="AM380" s="18"/>
      <c r="AN380" s="17"/>
      <c r="AO380" s="1"/>
      <c r="AP380" s="1"/>
      <c r="AQ380" s="14"/>
      <c r="AR380" s="14"/>
      <c r="AS380" s="9"/>
      <c r="AT380" s="6"/>
      <c r="AW380" s="1"/>
      <c r="AX380" s="1"/>
      <c r="AY380" s="1"/>
      <c r="AZ380" s="6" t="e">
        <f>T380/IU380</f>
        <v>#VALUE!</v>
      </c>
      <c r="BA380" s="6" t="e">
        <f>T380/C380</f>
        <v>#VALUE!</v>
      </c>
      <c r="BB380" s="1"/>
      <c r="BD380" s="23"/>
      <c r="BE380" s="23"/>
      <c r="BF380" s="10"/>
      <c r="BG380" s="23"/>
      <c r="BH380" s="23"/>
      <c r="BI380" s="1"/>
    </row>
    <row r="381" spans="1:62" ht="12.75">
      <c r="A381" s="38" t="s">
        <v>111</v>
      </c>
      <c r="B381" t="s">
        <v>9</v>
      </c>
      <c r="C381" s="25" t="s">
        <v>241</v>
      </c>
      <c r="D381" t="s">
        <v>1207</v>
      </c>
      <c r="E381" s="25">
        <v>190</v>
      </c>
      <c r="F381" s="31">
        <v>2.25</v>
      </c>
      <c r="G381" s="31">
        <v>15.066666666666666</v>
      </c>
      <c r="H381" s="31">
        <f>G381/1.5</f>
        <v>10.044444444444444</v>
      </c>
      <c r="I381" t="s">
        <v>1385</v>
      </c>
      <c r="J381" s="1" t="s">
        <v>396</v>
      </c>
      <c r="K381" t="s">
        <v>431</v>
      </c>
      <c r="L381" s="1" t="s">
        <v>809</v>
      </c>
      <c r="M381" s="1" t="s">
        <v>416</v>
      </c>
      <c r="N381" t="s">
        <v>1286</v>
      </c>
      <c r="O381" s="4">
        <v>2.25</v>
      </c>
      <c r="P381" s="23">
        <v>24</v>
      </c>
      <c r="Q381" s="28">
        <v>33</v>
      </c>
      <c r="R381" s="28">
        <v>18</v>
      </c>
      <c r="S381" s="1">
        <v>0</v>
      </c>
      <c r="T381" s="6">
        <f>Q381+(R381/20)+(S381/240)</f>
        <v>33.9</v>
      </c>
      <c r="U381" s="6">
        <f>T381/O381</f>
        <v>15.066666666666666</v>
      </c>
      <c r="V381" s="10">
        <f>(T381*20)/P381</f>
        <v>28.25</v>
      </c>
      <c r="W381" s="1"/>
      <c r="X381" s="10"/>
      <c r="Y381" s="10"/>
      <c r="Z381" s="10"/>
      <c r="AA381" s="10"/>
      <c r="AB381" s="10"/>
      <c r="AC381" s="10"/>
      <c r="AE381" s="6"/>
      <c r="AF381" s="1"/>
      <c r="AG381" s="6"/>
      <c r="AH381" s="6">
        <f>U381+AG381</f>
        <v>15.066666666666666</v>
      </c>
      <c r="AI381" s="1"/>
      <c r="AJ381" s="1"/>
      <c r="AK381" s="1"/>
      <c r="AL381" s="18"/>
      <c r="AM381" s="18"/>
      <c r="AN381" s="17"/>
      <c r="AO381" s="1"/>
      <c r="AP381" s="1"/>
      <c r="AQ381" s="14"/>
      <c r="AR381" s="14"/>
      <c r="AS381" s="9"/>
      <c r="AT381" s="6"/>
      <c r="AW381" s="1"/>
      <c r="AX381" s="1"/>
      <c r="AY381" s="1"/>
      <c r="AZ381" s="6" t="e">
        <f>T381/IU381</f>
        <v>#VALUE!</v>
      </c>
      <c r="BA381" s="6" t="e">
        <f>T381/C381</f>
        <v>#VALUE!</v>
      </c>
      <c r="BB381" s="1"/>
      <c r="BD381" s="23"/>
      <c r="BE381" s="23"/>
      <c r="BF381" s="10"/>
      <c r="BG381" s="23"/>
      <c r="BH381" s="23"/>
      <c r="BI381" s="1"/>
      <c r="BJ381" t="s">
        <v>431</v>
      </c>
    </row>
    <row r="382" spans="1:62" ht="12.75">
      <c r="A382" s="38" t="s">
        <v>111</v>
      </c>
      <c r="B382" t="s">
        <v>9</v>
      </c>
      <c r="C382" s="25" t="s">
        <v>242</v>
      </c>
      <c r="D382" t="s">
        <v>1207</v>
      </c>
      <c r="E382" s="25">
        <v>190</v>
      </c>
      <c r="F382" s="31">
        <v>10</v>
      </c>
      <c r="G382" s="31">
        <v>5.671875</v>
      </c>
      <c r="H382" s="31">
        <f>G382/1.5</f>
        <v>3.78125</v>
      </c>
      <c r="I382" t="s">
        <v>900</v>
      </c>
      <c r="J382" s="1" t="s">
        <v>396</v>
      </c>
      <c r="K382" t="s">
        <v>506</v>
      </c>
      <c r="L382" s="1" t="s">
        <v>1327</v>
      </c>
      <c r="M382" s="1" t="s">
        <v>34</v>
      </c>
      <c r="N382" t="s">
        <v>567</v>
      </c>
      <c r="O382" s="4">
        <v>10</v>
      </c>
      <c r="P382" s="23"/>
      <c r="Q382" s="28">
        <v>56</v>
      </c>
      <c r="R382" s="28">
        <v>14</v>
      </c>
      <c r="S382" s="1">
        <v>4.5</v>
      </c>
      <c r="T382" s="6">
        <f>Q382+(R382/20)+(S382/240)</f>
        <v>56.71875</v>
      </c>
      <c r="U382" s="6">
        <f>T382/O382</f>
        <v>5.671875</v>
      </c>
      <c r="W382" s="1"/>
      <c r="X382" s="10"/>
      <c r="Y382" s="10"/>
      <c r="Z382" s="10"/>
      <c r="AA382" s="10"/>
      <c r="AB382" s="10"/>
      <c r="AC382" s="10"/>
      <c r="AE382" s="6"/>
      <c r="AF382" s="1"/>
      <c r="AG382" s="6"/>
      <c r="AH382" s="6">
        <f>U382+AG382</f>
        <v>5.671875</v>
      </c>
      <c r="AI382" s="1"/>
      <c r="AJ382" s="1"/>
      <c r="AK382" s="1"/>
      <c r="AL382" s="18"/>
      <c r="AM382" s="18"/>
      <c r="AN382" s="17"/>
      <c r="AO382" s="1"/>
      <c r="AP382" s="1"/>
      <c r="AQ382" s="14"/>
      <c r="AR382" s="14"/>
      <c r="AS382" s="9"/>
      <c r="AT382" s="6"/>
      <c r="AW382" s="1"/>
      <c r="AX382" s="1"/>
      <c r="AY382" s="1"/>
      <c r="AZ382" s="6" t="e">
        <f>T382/IU382</f>
        <v>#VALUE!</v>
      </c>
      <c r="BA382" s="6" t="e">
        <f>T382/C382</f>
        <v>#VALUE!</v>
      </c>
      <c r="BB382" s="1"/>
      <c r="BD382" s="23"/>
      <c r="BE382" s="23"/>
      <c r="BF382" s="10"/>
      <c r="BG382" s="23"/>
      <c r="BH382" s="23"/>
      <c r="BI382" s="1"/>
      <c r="BJ382" t="s">
        <v>506</v>
      </c>
    </row>
    <row r="383" spans="1:62" ht="12.75">
      <c r="A383" s="38" t="s">
        <v>111</v>
      </c>
      <c r="B383" t="s">
        <v>9</v>
      </c>
      <c r="C383" s="25" t="s">
        <v>243</v>
      </c>
      <c r="D383" t="s">
        <v>1207</v>
      </c>
      <c r="E383" s="25">
        <v>190</v>
      </c>
      <c r="F383" s="31"/>
      <c r="G383" s="31"/>
      <c r="H383" s="31">
        <f>G383/1.5</f>
        <v>0</v>
      </c>
      <c r="I383" t="s">
        <v>707</v>
      </c>
      <c r="J383" s="1" t="s">
        <v>396</v>
      </c>
      <c r="K383" t="s">
        <v>690</v>
      </c>
      <c r="L383" s="1" t="s">
        <v>1341</v>
      </c>
      <c r="M383" s="1" t="s">
        <v>1064</v>
      </c>
      <c r="N383" t="s">
        <v>9</v>
      </c>
      <c r="O383" s="4"/>
      <c r="P383" s="23">
        <v>20</v>
      </c>
      <c r="Q383" s="28">
        <v>4</v>
      </c>
      <c r="R383" s="28">
        <v>2</v>
      </c>
      <c r="S383" s="1">
        <v>6</v>
      </c>
      <c r="T383" s="6">
        <f>Q383+(R383/20)+(S383/240)</f>
        <v>4.125</v>
      </c>
      <c r="U383" s="6"/>
      <c r="V383" s="10">
        <f>(T383*20)/P383</f>
        <v>4.125</v>
      </c>
      <c r="W383" s="1"/>
      <c r="X383" s="10"/>
      <c r="Y383" s="10"/>
      <c r="Z383" s="10"/>
      <c r="AA383" s="10"/>
      <c r="AB383" s="10"/>
      <c r="AC383" s="10"/>
      <c r="AE383" s="6"/>
      <c r="AF383" s="1"/>
      <c r="AG383" s="6"/>
      <c r="AI383" s="1"/>
      <c r="AJ383" s="1"/>
      <c r="AK383" s="1"/>
      <c r="AL383" s="18"/>
      <c r="AM383" s="18"/>
      <c r="AN383" s="17"/>
      <c r="AO383" s="1"/>
      <c r="AP383" s="1"/>
      <c r="AQ383" s="14"/>
      <c r="AR383" s="14"/>
      <c r="AS383" s="9"/>
      <c r="AT383" s="6"/>
      <c r="AW383" s="1"/>
      <c r="AX383" s="1"/>
      <c r="AY383" s="1"/>
      <c r="AZ383" s="6" t="e">
        <f>T383/IU383</f>
        <v>#VALUE!</v>
      </c>
      <c r="BA383" s="6" t="e">
        <f>T383/C383</f>
        <v>#VALUE!</v>
      </c>
      <c r="BB383" s="1"/>
      <c r="BD383" s="23"/>
      <c r="BE383" s="23"/>
      <c r="BF383" s="10"/>
      <c r="BG383" s="23"/>
      <c r="BH383" s="23"/>
      <c r="BI383" s="1"/>
      <c r="BJ383" t="s">
        <v>690</v>
      </c>
    </row>
    <row r="384" spans="1:61" ht="12.75">
      <c r="A384" s="38"/>
      <c r="C384" s="25"/>
      <c r="E384" s="25"/>
      <c r="F384" s="31"/>
      <c r="G384" s="30"/>
      <c r="H384" s="31"/>
      <c r="J384" s="1"/>
      <c r="L384" s="1"/>
      <c r="M384" s="1"/>
      <c r="O384" s="4"/>
      <c r="P384" s="23"/>
      <c r="Q384" s="28"/>
      <c r="R384" s="28"/>
      <c r="S384" s="1"/>
      <c r="W384" s="1"/>
      <c r="X384" s="10"/>
      <c r="Y384" s="10"/>
      <c r="Z384" s="10"/>
      <c r="AA384" s="10"/>
      <c r="AB384" s="10"/>
      <c r="AC384" s="10"/>
      <c r="AE384" s="6"/>
      <c r="AF384" s="1"/>
      <c r="AG384" s="6"/>
      <c r="AI384" s="1"/>
      <c r="AJ384" s="1"/>
      <c r="AK384" s="1"/>
      <c r="AL384" s="18"/>
      <c r="AM384" s="18"/>
      <c r="AN384" s="17"/>
      <c r="AO384" s="1"/>
      <c r="AP384" s="1"/>
      <c r="AQ384" s="14"/>
      <c r="AR384" s="14"/>
      <c r="AS384" s="9"/>
      <c r="AT384" s="6"/>
      <c r="AW384" s="1"/>
      <c r="AX384" s="1"/>
      <c r="AY384" s="1"/>
      <c r="AZ384" s="6" t="e">
        <f>T384/IU384</f>
        <v>#VALUE!</v>
      </c>
      <c r="BA384" s="6" t="e">
        <f>T384/C384</f>
        <v>#VALUE!</v>
      </c>
      <c r="BB384" s="1"/>
      <c r="BD384" s="23"/>
      <c r="BE384" s="23"/>
      <c r="BF384" s="10"/>
      <c r="BG384" s="23"/>
      <c r="BH384" s="23"/>
      <c r="BI384" s="1"/>
    </row>
    <row r="385" spans="1:62" ht="12.75">
      <c r="A385" s="38" t="s">
        <v>112</v>
      </c>
      <c r="B385" t="s">
        <v>9</v>
      </c>
      <c r="C385" s="25">
        <v>233.1</v>
      </c>
      <c r="D385" t="s">
        <v>1208</v>
      </c>
      <c r="E385" s="25" t="s">
        <v>9</v>
      </c>
      <c r="F385" s="31"/>
      <c r="G385" s="30"/>
      <c r="H385" s="31">
        <f>G385/1.5</f>
        <v>0</v>
      </c>
      <c r="I385" t="s">
        <v>748</v>
      </c>
      <c r="J385" s="1" t="s">
        <v>396</v>
      </c>
      <c r="K385" t="s">
        <v>710</v>
      </c>
      <c r="L385" s="1" t="s">
        <v>1341</v>
      </c>
      <c r="M385" s="1" t="s">
        <v>416</v>
      </c>
      <c r="N385" t="s">
        <v>1249</v>
      </c>
      <c r="O385" s="4"/>
      <c r="P385" s="23">
        <v>190</v>
      </c>
      <c r="Q385" s="28">
        <v>104</v>
      </c>
      <c r="R385" s="28">
        <v>0</v>
      </c>
      <c r="S385" s="1">
        <v>0</v>
      </c>
      <c r="T385" s="6">
        <f>Q385+(R385/20)+(S385/240)</f>
        <v>104</v>
      </c>
      <c r="V385" s="10">
        <f>(T385*20)/P385</f>
        <v>10.947368421052632</v>
      </c>
      <c r="W385" s="1"/>
      <c r="X385" s="10"/>
      <c r="Y385" s="10"/>
      <c r="Z385" s="10"/>
      <c r="AA385" s="10"/>
      <c r="AB385" s="10"/>
      <c r="AC385" s="10"/>
      <c r="AE385" s="6"/>
      <c r="AF385" s="1"/>
      <c r="AG385" s="6"/>
      <c r="AI385" s="1"/>
      <c r="AJ385" s="1"/>
      <c r="AK385" s="1"/>
      <c r="AL385" s="18"/>
      <c r="AM385" s="18"/>
      <c r="AN385" s="17"/>
      <c r="AO385" s="1"/>
      <c r="AP385" s="1"/>
      <c r="AQ385" s="14"/>
      <c r="AR385" s="14"/>
      <c r="AS385" s="9"/>
      <c r="AT385" s="6"/>
      <c r="AW385" s="1"/>
      <c r="AX385" s="1"/>
      <c r="AY385" s="1"/>
      <c r="AZ385" s="6" t="e">
        <f>T385/IU385</f>
        <v>#VALUE!</v>
      </c>
      <c r="BA385" s="6">
        <f>T385/C385</f>
        <v>0.44616044616044614</v>
      </c>
      <c r="BB385" s="1"/>
      <c r="BD385" s="23"/>
      <c r="BE385" s="23"/>
      <c r="BF385" s="10"/>
      <c r="BG385" s="23"/>
      <c r="BH385" s="23"/>
      <c r="BI385" s="1"/>
      <c r="BJ385" t="s">
        <v>710</v>
      </c>
    </row>
    <row r="386" spans="1:62" ht="12.75">
      <c r="A386" s="38" t="s">
        <v>112</v>
      </c>
      <c r="B386" t="s">
        <v>9</v>
      </c>
      <c r="C386" s="25">
        <v>233.2</v>
      </c>
      <c r="D386" t="s">
        <v>1208</v>
      </c>
      <c r="E386" s="25" t="s">
        <v>9</v>
      </c>
      <c r="F386" s="31">
        <f>4/3</f>
        <v>1.3333333333333333</v>
      </c>
      <c r="G386" s="31">
        <v>18</v>
      </c>
      <c r="H386" s="31">
        <f>G386/1.5</f>
        <v>12</v>
      </c>
      <c r="I386" t="s">
        <v>1395</v>
      </c>
      <c r="J386" s="1" t="s">
        <v>396</v>
      </c>
      <c r="K386" t="s">
        <v>1159</v>
      </c>
      <c r="L386" s="1" t="s">
        <v>1341</v>
      </c>
      <c r="M386" s="1" t="s">
        <v>416</v>
      </c>
      <c r="N386" t="s">
        <v>1101</v>
      </c>
      <c r="O386" s="4">
        <f>4/3</f>
        <v>1.3333333333333333</v>
      </c>
      <c r="P386" s="23"/>
      <c r="Q386" s="28">
        <v>24</v>
      </c>
      <c r="R386" s="28">
        <v>0</v>
      </c>
      <c r="S386" s="1">
        <v>0</v>
      </c>
      <c r="T386" s="6">
        <f>Q386+(R386/20)+(S386/240)</f>
        <v>24</v>
      </c>
      <c r="U386" s="6">
        <f>T386/O386</f>
        <v>18</v>
      </c>
      <c r="W386" s="1"/>
      <c r="X386" s="10"/>
      <c r="Y386" s="10"/>
      <c r="Z386" s="10"/>
      <c r="AA386" s="10"/>
      <c r="AB386" s="10"/>
      <c r="AC386" s="10"/>
      <c r="AE386" s="6"/>
      <c r="AF386" s="1"/>
      <c r="AG386" s="6"/>
      <c r="AH386" s="6">
        <f>U386+AG386</f>
        <v>18</v>
      </c>
      <c r="AI386" s="1"/>
      <c r="AJ386" s="1"/>
      <c r="AK386" s="1"/>
      <c r="AL386" s="18"/>
      <c r="AM386" s="18"/>
      <c r="AN386" s="17"/>
      <c r="AO386" s="1"/>
      <c r="AP386" s="1"/>
      <c r="AQ386" s="14"/>
      <c r="AR386" s="14"/>
      <c r="AS386" s="9"/>
      <c r="AT386" s="6"/>
      <c r="AW386" s="1"/>
      <c r="AX386" s="1"/>
      <c r="AY386" s="1"/>
      <c r="AZ386" s="6" t="e">
        <f>T386/IU386</f>
        <v>#VALUE!</v>
      </c>
      <c r="BA386" s="6">
        <f>T386/C386</f>
        <v>0.10291595197255575</v>
      </c>
      <c r="BB386" s="1"/>
      <c r="BD386" s="23"/>
      <c r="BE386" s="23"/>
      <c r="BF386" s="10"/>
      <c r="BG386" s="23"/>
      <c r="BH386" s="23"/>
      <c r="BI386" s="1"/>
      <c r="BJ386" t="s">
        <v>1159</v>
      </c>
    </row>
    <row r="387" spans="1:62" ht="12.75">
      <c r="A387" s="38" t="s">
        <v>112</v>
      </c>
      <c r="B387" t="s">
        <v>9</v>
      </c>
      <c r="C387" s="25">
        <v>233.3</v>
      </c>
      <c r="D387" t="s">
        <v>1208</v>
      </c>
      <c r="E387" s="25" t="s">
        <v>9</v>
      </c>
      <c r="F387" s="31">
        <v>1</v>
      </c>
      <c r="G387" s="31">
        <v>17</v>
      </c>
      <c r="H387" s="31">
        <f>G387/1.5</f>
        <v>11.333333333333334</v>
      </c>
      <c r="I387" t="s">
        <v>1398</v>
      </c>
      <c r="J387" s="1" t="s">
        <v>396</v>
      </c>
      <c r="K387" t="s">
        <v>1159</v>
      </c>
      <c r="L387" s="1" t="s">
        <v>1341</v>
      </c>
      <c r="M387" s="1" t="s">
        <v>416</v>
      </c>
      <c r="N387" t="s">
        <v>551</v>
      </c>
      <c r="O387" s="4">
        <v>1</v>
      </c>
      <c r="P387" s="23"/>
      <c r="Q387" s="28">
        <v>17</v>
      </c>
      <c r="R387" s="28">
        <v>0</v>
      </c>
      <c r="S387" s="1">
        <v>0</v>
      </c>
      <c r="T387" s="6">
        <f>Q387+(R387/20)+(S387/240)</f>
        <v>17</v>
      </c>
      <c r="U387" s="6">
        <f>T387/O387</f>
        <v>17</v>
      </c>
      <c r="W387" s="1"/>
      <c r="X387" s="10"/>
      <c r="Y387" s="10"/>
      <c r="Z387" s="10"/>
      <c r="AA387" s="10"/>
      <c r="AB387" s="10"/>
      <c r="AC387" s="10"/>
      <c r="AE387" s="6"/>
      <c r="AF387" s="1"/>
      <c r="AG387" s="6"/>
      <c r="AH387" s="6">
        <f>U387+AG387</f>
        <v>17</v>
      </c>
      <c r="AI387" s="1"/>
      <c r="AJ387" s="1"/>
      <c r="AK387" s="1"/>
      <c r="AL387" s="18"/>
      <c r="AM387" s="18"/>
      <c r="AN387" s="17"/>
      <c r="AO387" s="1"/>
      <c r="AP387" s="1"/>
      <c r="AQ387" s="14"/>
      <c r="AR387" s="14"/>
      <c r="AS387" s="9"/>
      <c r="AT387" s="6"/>
      <c r="AW387" s="1"/>
      <c r="AX387" s="1"/>
      <c r="AY387" s="1"/>
      <c r="AZ387" s="6" t="e">
        <f>T387/IU387</f>
        <v>#VALUE!</v>
      </c>
      <c r="BA387" s="6">
        <f>T387/C387</f>
        <v>0.07286755250750107</v>
      </c>
      <c r="BB387" s="1"/>
      <c r="BD387" s="23"/>
      <c r="BE387" s="23"/>
      <c r="BF387" s="10"/>
      <c r="BG387" s="23"/>
      <c r="BH387" s="23"/>
      <c r="BI387" s="1"/>
      <c r="BJ387" t="s">
        <v>1159</v>
      </c>
    </row>
    <row r="388" spans="1:62" ht="12.75">
      <c r="A388" s="38" t="s">
        <v>112</v>
      </c>
      <c r="B388" t="s">
        <v>9</v>
      </c>
      <c r="C388" s="25">
        <v>233.4</v>
      </c>
      <c r="D388" t="s">
        <v>1208</v>
      </c>
      <c r="E388" s="25" t="s">
        <v>9</v>
      </c>
      <c r="F388" s="31"/>
      <c r="G388" s="30"/>
      <c r="H388" s="31">
        <f>G388/1.5</f>
        <v>0</v>
      </c>
      <c r="I388" t="s">
        <v>738</v>
      </c>
      <c r="J388" s="1" t="s">
        <v>396</v>
      </c>
      <c r="K388" t="s">
        <v>621</v>
      </c>
      <c r="L388" s="1" t="s">
        <v>809</v>
      </c>
      <c r="M388" s="1" t="s">
        <v>416</v>
      </c>
      <c r="N388" t="s">
        <v>9</v>
      </c>
      <c r="O388" s="4"/>
      <c r="P388" s="23">
        <v>42</v>
      </c>
      <c r="Q388" s="28">
        <v>18</v>
      </c>
      <c r="R388" s="28">
        <v>12</v>
      </c>
      <c r="S388" s="1">
        <v>0</v>
      </c>
      <c r="T388" s="6">
        <f>Q388+(R388/20)+(S388/240)</f>
        <v>18.6</v>
      </c>
      <c r="V388" s="10">
        <f>(T388*20)/P388</f>
        <v>8.857142857142858</v>
      </c>
      <c r="W388" s="1"/>
      <c r="X388" s="10"/>
      <c r="Y388" s="10"/>
      <c r="Z388" s="10"/>
      <c r="AA388" s="10"/>
      <c r="AB388" s="10"/>
      <c r="AC388" s="10"/>
      <c r="AE388" s="6"/>
      <c r="AF388" s="1"/>
      <c r="AG388" s="6"/>
      <c r="AH388" s="6"/>
      <c r="AI388" s="1"/>
      <c r="AJ388" s="1"/>
      <c r="AK388" s="1"/>
      <c r="AL388" s="18"/>
      <c r="AM388" s="18"/>
      <c r="AN388" s="17"/>
      <c r="AO388" s="1"/>
      <c r="AP388" s="1"/>
      <c r="AQ388" s="14"/>
      <c r="AR388" s="14"/>
      <c r="AS388" s="9"/>
      <c r="AT388" s="6"/>
      <c r="AW388" s="1"/>
      <c r="AX388" s="1"/>
      <c r="AY388" s="1"/>
      <c r="AZ388" s="6" t="e">
        <f>T388/IU388</f>
        <v>#VALUE!</v>
      </c>
      <c r="BA388" s="6">
        <f>T388/C388</f>
        <v>0.07969151670951158</v>
      </c>
      <c r="BB388" s="1"/>
      <c r="BD388" s="23"/>
      <c r="BE388" s="23"/>
      <c r="BF388" s="10"/>
      <c r="BG388" s="23"/>
      <c r="BH388" s="23"/>
      <c r="BI388" s="1"/>
      <c r="BJ388" t="s">
        <v>621</v>
      </c>
    </row>
    <row r="389" spans="1:62" ht="12.75">
      <c r="A389" s="38" t="s">
        <v>112</v>
      </c>
      <c r="B389" t="s">
        <v>9</v>
      </c>
      <c r="C389" s="25">
        <v>233.5</v>
      </c>
      <c r="D389" t="s">
        <v>1208</v>
      </c>
      <c r="E389" s="25" t="s">
        <v>9</v>
      </c>
      <c r="F389" s="31"/>
      <c r="G389" s="30"/>
      <c r="H389" s="31">
        <f>G389/1.5</f>
        <v>0</v>
      </c>
      <c r="I389" t="s">
        <v>738</v>
      </c>
      <c r="J389" s="1" t="s">
        <v>396</v>
      </c>
      <c r="K389" t="s">
        <v>621</v>
      </c>
      <c r="L389" s="1" t="s">
        <v>809</v>
      </c>
      <c r="M389" s="1" t="s">
        <v>416</v>
      </c>
      <c r="N389" t="s">
        <v>9</v>
      </c>
      <c r="O389" s="4"/>
      <c r="P389" s="23">
        <v>24</v>
      </c>
      <c r="Q389" s="28">
        <v>8</v>
      </c>
      <c r="R389" s="28">
        <v>8</v>
      </c>
      <c r="S389" s="1">
        <v>0</v>
      </c>
      <c r="T389" s="6">
        <f>Q389+(R389/20)+(S389/240)</f>
        <v>8.4</v>
      </c>
      <c r="V389" s="10">
        <f>(T389*20)/P389</f>
        <v>7</v>
      </c>
      <c r="W389" s="1"/>
      <c r="X389" s="10"/>
      <c r="Y389" s="10"/>
      <c r="Z389" s="10"/>
      <c r="AA389" s="10"/>
      <c r="AB389" s="10"/>
      <c r="AC389" s="10"/>
      <c r="AE389" s="6"/>
      <c r="AF389" s="1"/>
      <c r="AG389" s="6"/>
      <c r="AH389" s="6"/>
      <c r="AI389" s="1"/>
      <c r="AJ389" s="1"/>
      <c r="AK389" s="1"/>
      <c r="AL389" s="18"/>
      <c r="AM389" s="18"/>
      <c r="AN389" s="17"/>
      <c r="AO389" s="1"/>
      <c r="AP389" s="1"/>
      <c r="AQ389" s="14"/>
      <c r="AR389" s="14"/>
      <c r="AS389" s="9"/>
      <c r="AT389" s="6"/>
      <c r="AW389" s="1"/>
      <c r="AX389" s="1"/>
      <c r="AY389" s="1"/>
      <c r="AZ389" s="6" t="e">
        <f>T389/IU389</f>
        <v>#VALUE!</v>
      </c>
      <c r="BA389" s="6">
        <f>T389/C389</f>
        <v>0.035974304068522485</v>
      </c>
      <c r="BB389" s="1"/>
      <c r="BD389" s="23"/>
      <c r="BE389" s="23"/>
      <c r="BF389" s="10"/>
      <c r="BG389" s="23"/>
      <c r="BH389" s="23"/>
      <c r="BI389" s="1"/>
      <c r="BJ389" t="s">
        <v>621</v>
      </c>
    </row>
    <row r="390" spans="1:61" ht="12.75">
      <c r="A390" s="38"/>
      <c r="E390" s="25"/>
      <c r="F390" s="31"/>
      <c r="G390" s="30"/>
      <c r="H390" s="31"/>
      <c r="M390" s="1"/>
      <c r="O390" s="4"/>
      <c r="P390" s="23"/>
      <c r="Q390" s="28"/>
      <c r="R390" s="28"/>
      <c r="S390" s="1"/>
      <c r="W390" s="1"/>
      <c r="X390" s="10"/>
      <c r="Y390" s="10"/>
      <c r="Z390" s="10"/>
      <c r="AA390" s="10"/>
      <c r="AB390" s="10"/>
      <c r="AC390" s="10"/>
      <c r="AE390" s="6"/>
      <c r="AF390" s="1"/>
      <c r="AG390" s="6"/>
      <c r="AH390" s="6"/>
      <c r="AI390" s="1"/>
      <c r="AJ390" s="1"/>
      <c r="AK390" s="1"/>
      <c r="AL390" s="18"/>
      <c r="AM390" s="18"/>
      <c r="AN390" s="17"/>
      <c r="AO390" s="1"/>
      <c r="AP390" s="1"/>
      <c r="AQ390" s="14"/>
      <c r="AR390" s="14"/>
      <c r="AS390" s="9"/>
      <c r="AT390" s="6"/>
      <c r="AW390" s="1"/>
      <c r="AX390" s="1"/>
      <c r="AY390" s="1"/>
      <c r="AZ390" s="6" t="e">
        <f>T390/IU390</f>
        <v>#VALUE!</v>
      </c>
      <c r="BA390" s="6" t="e">
        <f>T390/C390</f>
        <v>#VALUE!</v>
      </c>
      <c r="BB390" s="1"/>
      <c r="BD390" s="23"/>
      <c r="BE390" s="23"/>
      <c r="BF390" s="10"/>
      <c r="BG390" s="23"/>
      <c r="BH390" s="23"/>
      <c r="BI390" s="1"/>
    </row>
    <row r="391" spans="1:62" ht="12.75">
      <c r="A391" s="38" t="s">
        <v>112</v>
      </c>
      <c r="B391" t="s">
        <v>9</v>
      </c>
      <c r="C391" s="25" t="s">
        <v>244</v>
      </c>
      <c r="D391" t="s">
        <v>1208</v>
      </c>
      <c r="E391" s="25" t="s">
        <v>9</v>
      </c>
      <c r="F391" s="31">
        <v>2.25</v>
      </c>
      <c r="G391" s="30"/>
      <c r="H391" s="31">
        <f>G391/1.5</f>
        <v>0</v>
      </c>
      <c r="I391" t="s">
        <v>1385</v>
      </c>
      <c r="J391" s="1" t="s">
        <v>396</v>
      </c>
      <c r="K391" t="s">
        <v>431</v>
      </c>
      <c r="L391" s="1" t="s">
        <v>809</v>
      </c>
      <c r="M391" s="1" t="s">
        <v>416</v>
      </c>
      <c r="N391" t="s">
        <v>1286</v>
      </c>
      <c r="O391" s="4">
        <v>2.25</v>
      </c>
      <c r="P391" s="23">
        <v>24</v>
      </c>
      <c r="Q391" s="28">
        <v>33</v>
      </c>
      <c r="R391" s="28">
        <v>6</v>
      </c>
      <c r="S391" s="1">
        <v>0</v>
      </c>
      <c r="T391" s="6">
        <f>Q391+(R391/20)+(S391/240)</f>
        <v>33.3</v>
      </c>
      <c r="W391" s="1"/>
      <c r="X391" s="10"/>
      <c r="Y391" s="10"/>
      <c r="Z391" s="10"/>
      <c r="AA391" s="10"/>
      <c r="AB391" s="10"/>
      <c r="AC391" s="10"/>
      <c r="AE391" s="6"/>
      <c r="AF391" s="1"/>
      <c r="AG391" s="6"/>
      <c r="AH391" s="6"/>
      <c r="AI391" s="1"/>
      <c r="AJ391" s="1"/>
      <c r="AK391" s="1"/>
      <c r="AL391" s="18"/>
      <c r="AM391" s="18"/>
      <c r="AN391" s="17"/>
      <c r="AO391" s="1"/>
      <c r="AP391" s="1"/>
      <c r="AQ391" s="14"/>
      <c r="AR391" s="14"/>
      <c r="AS391" s="9"/>
      <c r="AT391" s="6"/>
      <c r="AW391" s="1"/>
      <c r="AX391" s="1"/>
      <c r="AY391" s="1"/>
      <c r="AZ391" s="6" t="e">
        <f>T391/IU391</f>
        <v>#VALUE!</v>
      </c>
      <c r="BA391" s="6" t="e">
        <f>T391/C391</f>
        <v>#VALUE!</v>
      </c>
      <c r="BB391" s="1"/>
      <c r="BD391" s="23"/>
      <c r="BE391" s="23"/>
      <c r="BF391" s="10"/>
      <c r="BG391" s="23"/>
      <c r="BH391" s="23"/>
      <c r="BI391" s="1"/>
      <c r="BJ391" t="s">
        <v>431</v>
      </c>
    </row>
    <row r="392" spans="1:62" ht="12.75">
      <c r="A392" s="38" t="s">
        <v>112</v>
      </c>
      <c r="B392" t="s">
        <v>9</v>
      </c>
      <c r="C392" s="25" t="s">
        <v>245</v>
      </c>
      <c r="D392" t="s">
        <v>1208</v>
      </c>
      <c r="E392" s="25" t="s">
        <v>9</v>
      </c>
      <c r="F392" s="31">
        <v>10</v>
      </c>
      <c r="G392" s="31">
        <v>5.871875</v>
      </c>
      <c r="H392" s="31">
        <f>G392/1.5</f>
        <v>3.9145833333333333</v>
      </c>
      <c r="I392" t="s">
        <v>901</v>
      </c>
      <c r="J392" s="1" t="s">
        <v>396</v>
      </c>
      <c r="K392" t="s">
        <v>507</v>
      </c>
      <c r="L392" s="1" t="s">
        <v>1327</v>
      </c>
      <c r="M392" s="1" t="s">
        <v>37</v>
      </c>
      <c r="N392" t="s">
        <v>557</v>
      </c>
      <c r="O392" s="4">
        <v>10</v>
      </c>
      <c r="P392" s="23"/>
      <c r="Q392" s="28">
        <v>58</v>
      </c>
      <c r="R392" s="28">
        <v>14</v>
      </c>
      <c r="S392" s="1">
        <v>4.5</v>
      </c>
      <c r="T392" s="6">
        <f>Q392+(R392/20)+(S392/240)</f>
        <v>58.71875</v>
      </c>
      <c r="U392" s="6">
        <f>T392/O392</f>
        <v>5.871875</v>
      </c>
      <c r="W392" s="1"/>
      <c r="X392" s="10"/>
      <c r="Y392" s="10"/>
      <c r="Z392" s="10"/>
      <c r="AA392" s="10"/>
      <c r="AB392" s="10"/>
      <c r="AC392" s="10"/>
      <c r="AE392" s="6"/>
      <c r="AF392" s="1"/>
      <c r="AG392" s="6"/>
      <c r="AH392" s="6">
        <f>U392+AG392</f>
        <v>5.871875</v>
      </c>
      <c r="AI392" s="1"/>
      <c r="AJ392" s="1"/>
      <c r="AK392" s="1"/>
      <c r="AL392" s="18"/>
      <c r="AM392" s="18"/>
      <c r="AN392" s="17"/>
      <c r="AO392" s="1"/>
      <c r="AP392" s="1"/>
      <c r="AQ392" s="14"/>
      <c r="AR392" s="14"/>
      <c r="AS392" s="9"/>
      <c r="AT392" s="6"/>
      <c r="AW392" s="1"/>
      <c r="AX392" s="1"/>
      <c r="AY392" s="1"/>
      <c r="AZ392" s="6" t="e">
        <f>T392/IU392</f>
        <v>#VALUE!</v>
      </c>
      <c r="BA392" s="6" t="e">
        <f>T392/C392</f>
        <v>#VALUE!</v>
      </c>
      <c r="BB392" s="1"/>
      <c r="BD392" s="23"/>
      <c r="BE392" s="23"/>
      <c r="BF392" s="10"/>
      <c r="BG392" s="23"/>
      <c r="BH392" s="23"/>
      <c r="BI392" s="1"/>
      <c r="BJ392" t="s">
        <v>507</v>
      </c>
    </row>
    <row r="393" spans="1:62" ht="12.75">
      <c r="A393" s="38" t="s">
        <v>112</v>
      </c>
      <c r="B393" t="s">
        <v>9</v>
      </c>
      <c r="C393" s="25" t="s">
        <v>246</v>
      </c>
      <c r="D393" t="s">
        <v>1208</v>
      </c>
      <c r="E393" s="25" t="s">
        <v>9</v>
      </c>
      <c r="F393" s="31"/>
      <c r="G393" s="31"/>
      <c r="H393" s="31">
        <f>G393/1.5</f>
        <v>0</v>
      </c>
      <c r="I393" t="s">
        <v>707</v>
      </c>
      <c r="J393" s="1" t="s">
        <v>396</v>
      </c>
      <c r="K393" t="s">
        <v>690</v>
      </c>
      <c r="L393" s="1" t="s">
        <v>1341</v>
      </c>
      <c r="M393" s="1" t="s">
        <v>1064</v>
      </c>
      <c r="N393" t="s">
        <v>9</v>
      </c>
      <c r="O393" s="4"/>
      <c r="P393" s="23">
        <v>20</v>
      </c>
      <c r="Q393" s="28">
        <v>3</v>
      </c>
      <c r="R393" s="28">
        <v>7</v>
      </c>
      <c r="S393" s="1">
        <v>0</v>
      </c>
      <c r="T393" s="6">
        <f>Q393+(R393/20)+(S393/240)</f>
        <v>3.35</v>
      </c>
      <c r="U393" s="6"/>
      <c r="V393" s="10">
        <f>(T393*20)/P393</f>
        <v>3.35</v>
      </c>
      <c r="W393" s="1"/>
      <c r="X393" s="10"/>
      <c r="Y393" s="10"/>
      <c r="Z393" s="10"/>
      <c r="AA393" s="10"/>
      <c r="AB393" s="10"/>
      <c r="AC393" s="10"/>
      <c r="AE393" s="6"/>
      <c r="AF393" s="1"/>
      <c r="AG393" s="6"/>
      <c r="AI393" s="1"/>
      <c r="AJ393" s="1"/>
      <c r="AK393" s="1"/>
      <c r="AL393" s="18"/>
      <c r="AM393" s="18"/>
      <c r="AN393" s="17"/>
      <c r="AO393" s="1"/>
      <c r="AP393" s="1"/>
      <c r="AQ393" s="14"/>
      <c r="AR393" s="14"/>
      <c r="AS393" s="9"/>
      <c r="AT393" s="6"/>
      <c r="AW393" s="1"/>
      <c r="AX393" s="1"/>
      <c r="AY393" s="1"/>
      <c r="AZ393" s="6" t="e">
        <f>T393/IU393</f>
        <v>#VALUE!</v>
      </c>
      <c r="BA393" s="6" t="e">
        <f>T393/C393</f>
        <v>#VALUE!</v>
      </c>
      <c r="BB393" s="1"/>
      <c r="BD393" s="23"/>
      <c r="BE393" s="23"/>
      <c r="BF393" s="10"/>
      <c r="BG393" s="23"/>
      <c r="BH393" s="23"/>
      <c r="BI393" s="1"/>
      <c r="BJ393" t="s">
        <v>690</v>
      </c>
    </row>
    <row r="394" spans="1:61" ht="12.75">
      <c r="A394" s="38"/>
      <c r="C394" s="25"/>
      <c r="E394" s="25"/>
      <c r="F394" s="31"/>
      <c r="G394" s="31"/>
      <c r="H394" s="31"/>
      <c r="J394" s="1"/>
      <c r="L394" s="1"/>
      <c r="M394" s="1"/>
      <c r="O394" s="4"/>
      <c r="P394" s="23"/>
      <c r="Q394" s="28"/>
      <c r="R394" s="28"/>
      <c r="S394" s="1"/>
      <c r="T394" s="6"/>
      <c r="U394" s="6"/>
      <c r="V394" s="10"/>
      <c r="W394" s="1"/>
      <c r="X394" s="10"/>
      <c r="Y394" s="10"/>
      <c r="Z394" s="10"/>
      <c r="AA394" s="10"/>
      <c r="AB394" s="10"/>
      <c r="AC394" s="10"/>
      <c r="AE394" s="6"/>
      <c r="AF394" s="1"/>
      <c r="AG394" s="6"/>
      <c r="AI394" s="1"/>
      <c r="AJ394" s="1"/>
      <c r="AK394" s="1"/>
      <c r="AL394" s="18"/>
      <c r="AM394" s="18"/>
      <c r="AN394" s="17"/>
      <c r="AO394" s="1"/>
      <c r="AP394" s="1"/>
      <c r="AQ394" s="14"/>
      <c r="AR394" s="14"/>
      <c r="AS394" s="9"/>
      <c r="AT394" s="6"/>
      <c r="AW394" s="1"/>
      <c r="AX394" s="1"/>
      <c r="AY394" s="1"/>
      <c r="AZ394" s="6" t="e">
        <f>T394/IU394</f>
        <v>#VALUE!</v>
      </c>
      <c r="BA394" s="6" t="e">
        <f>T394/C394</f>
        <v>#VALUE!</v>
      </c>
      <c r="BB394" s="1"/>
      <c r="BD394" s="23"/>
      <c r="BE394" s="23"/>
      <c r="BF394" s="10"/>
      <c r="BG394" s="23"/>
      <c r="BH394" s="23"/>
      <c r="BI394" s="1"/>
    </row>
    <row r="395" spans="1:62" ht="12.75">
      <c r="A395" s="38" t="s">
        <v>113</v>
      </c>
      <c r="B395" t="s">
        <v>9</v>
      </c>
      <c r="C395" s="25">
        <v>234.1</v>
      </c>
      <c r="D395" t="s">
        <v>1209</v>
      </c>
      <c r="E395" s="25" t="s">
        <v>174</v>
      </c>
      <c r="F395" s="31"/>
      <c r="G395" s="30"/>
      <c r="H395" s="31">
        <f>G395/1.5</f>
        <v>0</v>
      </c>
      <c r="I395" t="s">
        <v>787</v>
      </c>
      <c r="J395" s="1" t="s">
        <v>396</v>
      </c>
      <c r="K395" t="s">
        <v>710</v>
      </c>
      <c r="L395" s="1" t="s">
        <v>1341</v>
      </c>
      <c r="M395" s="1" t="s">
        <v>416</v>
      </c>
      <c r="N395" t="s">
        <v>1252</v>
      </c>
      <c r="O395" s="4"/>
      <c r="P395" s="23">
        <v>190</v>
      </c>
      <c r="Q395" s="28">
        <v>105</v>
      </c>
      <c r="R395" s="28">
        <v>0</v>
      </c>
      <c r="S395" s="1">
        <v>0</v>
      </c>
      <c r="T395" s="6">
        <f>Q395+(R395/20)+(S395/240)</f>
        <v>105</v>
      </c>
      <c r="V395" s="10">
        <f>(T395*20)/P395</f>
        <v>11.052631578947368</v>
      </c>
      <c r="W395" s="1"/>
      <c r="X395" s="10"/>
      <c r="Y395" s="10"/>
      <c r="Z395" s="10"/>
      <c r="AA395" s="10"/>
      <c r="AB395" s="10"/>
      <c r="AC395" s="10"/>
      <c r="AE395" s="6"/>
      <c r="AF395" s="1"/>
      <c r="AG395" s="6"/>
      <c r="AI395" s="1"/>
      <c r="AJ395" s="1"/>
      <c r="AK395" s="1"/>
      <c r="AL395" s="18"/>
      <c r="AM395" s="18"/>
      <c r="AN395" s="17"/>
      <c r="AO395" s="1"/>
      <c r="AP395" s="1"/>
      <c r="AQ395" s="14"/>
      <c r="AR395" s="14"/>
      <c r="AS395" s="9"/>
      <c r="AT395" s="6"/>
      <c r="AW395" s="1"/>
      <c r="AX395" s="1"/>
      <c r="AY395" s="1"/>
      <c r="AZ395" s="6" t="e">
        <f>T395/IU395</f>
        <v>#VALUE!</v>
      </c>
      <c r="BA395" s="6">
        <f>T395/C395</f>
        <v>0.448526270824434</v>
      </c>
      <c r="BB395" s="1"/>
      <c r="BD395" s="23"/>
      <c r="BE395" s="23"/>
      <c r="BF395" s="10"/>
      <c r="BG395" s="23"/>
      <c r="BH395" s="23"/>
      <c r="BI395" s="1"/>
      <c r="BJ395" t="s">
        <v>710</v>
      </c>
    </row>
    <row r="396" spans="1:62" ht="12.75">
      <c r="A396" s="38" t="s">
        <v>113</v>
      </c>
      <c r="B396" t="s">
        <v>9</v>
      </c>
      <c r="C396" s="25">
        <v>234.2</v>
      </c>
      <c r="D396" t="s">
        <v>1209</v>
      </c>
      <c r="E396" s="25" t="s">
        <v>174</v>
      </c>
      <c r="F396" s="31">
        <f>4/3</f>
        <v>1.3333333333333333</v>
      </c>
      <c r="G396" s="31">
        <v>18</v>
      </c>
      <c r="H396" s="31">
        <f>G396/1.5</f>
        <v>12</v>
      </c>
      <c r="I396" t="s">
        <v>1412</v>
      </c>
      <c r="J396" s="1" t="s">
        <v>396</v>
      </c>
      <c r="K396" t="s">
        <v>1159</v>
      </c>
      <c r="L396" s="1" t="s">
        <v>1341</v>
      </c>
      <c r="M396" s="1" t="s">
        <v>416</v>
      </c>
      <c r="N396" t="s">
        <v>1101</v>
      </c>
      <c r="O396" s="4">
        <f>4/3</f>
        <v>1.3333333333333333</v>
      </c>
      <c r="P396" s="23"/>
      <c r="Q396" s="28">
        <v>24</v>
      </c>
      <c r="R396" s="28">
        <v>0</v>
      </c>
      <c r="S396" s="1">
        <v>0</v>
      </c>
      <c r="T396" s="6">
        <f>Q396+(R396/20)+(S396/240)</f>
        <v>24</v>
      </c>
      <c r="U396" s="6">
        <f>T396/O396</f>
        <v>18</v>
      </c>
      <c r="W396" s="1"/>
      <c r="X396" s="10"/>
      <c r="Y396" s="10"/>
      <c r="Z396" s="10"/>
      <c r="AA396" s="10"/>
      <c r="AB396" s="10"/>
      <c r="AC396" s="10"/>
      <c r="AE396" s="6"/>
      <c r="AF396" s="1"/>
      <c r="AG396" s="6"/>
      <c r="AH396" s="6">
        <f>U396+AG396</f>
        <v>18</v>
      </c>
      <c r="AI396" s="1"/>
      <c r="AJ396" s="1"/>
      <c r="AK396" s="1"/>
      <c r="AL396" s="18"/>
      <c r="AM396" s="18"/>
      <c r="AN396" s="17"/>
      <c r="AO396" s="1"/>
      <c r="AP396" s="1"/>
      <c r="AQ396" s="14"/>
      <c r="AR396" s="14"/>
      <c r="AS396" s="9"/>
      <c r="AT396" s="6"/>
      <c r="AW396" s="1"/>
      <c r="AX396" s="1"/>
      <c r="AY396" s="1"/>
      <c r="AZ396" s="6" t="e">
        <f>T396/IU396</f>
        <v>#VALUE!</v>
      </c>
      <c r="BA396" s="6">
        <f>T396/C396</f>
        <v>0.10247651579846286</v>
      </c>
      <c r="BB396" s="1"/>
      <c r="BD396" s="23"/>
      <c r="BE396" s="23"/>
      <c r="BF396" s="10"/>
      <c r="BG396" s="23"/>
      <c r="BH396" s="23"/>
      <c r="BI396" s="1"/>
      <c r="BJ396" t="s">
        <v>1159</v>
      </c>
    </row>
    <row r="397" spans="1:62" ht="12.75">
      <c r="A397" s="38" t="s">
        <v>113</v>
      </c>
      <c r="B397" t="s">
        <v>9</v>
      </c>
      <c r="C397" s="25">
        <v>234.3</v>
      </c>
      <c r="D397" t="s">
        <v>1209</v>
      </c>
      <c r="E397" s="25" t="s">
        <v>174</v>
      </c>
      <c r="F397" s="31">
        <v>1</v>
      </c>
      <c r="G397" s="31">
        <v>17</v>
      </c>
      <c r="H397" s="31">
        <f>G397/1.5</f>
        <v>11.333333333333334</v>
      </c>
      <c r="I397" t="s">
        <v>1416</v>
      </c>
      <c r="J397" s="1" t="s">
        <v>396</v>
      </c>
      <c r="K397" t="s">
        <v>1159</v>
      </c>
      <c r="L397" s="1" t="s">
        <v>1341</v>
      </c>
      <c r="M397" s="1" t="s">
        <v>416</v>
      </c>
      <c r="N397" t="s">
        <v>1089</v>
      </c>
      <c r="O397" s="4">
        <v>1</v>
      </c>
      <c r="P397" s="23"/>
      <c r="Q397" s="28">
        <v>17</v>
      </c>
      <c r="R397" s="28">
        <v>0</v>
      </c>
      <c r="S397" s="1">
        <v>0</v>
      </c>
      <c r="T397" s="6">
        <f>Q397+(R397/20)+(S397/240)</f>
        <v>17</v>
      </c>
      <c r="U397" s="6">
        <f>T397/O397</f>
        <v>17</v>
      </c>
      <c r="W397" s="1"/>
      <c r="X397" s="10"/>
      <c r="Y397" s="10"/>
      <c r="Z397" s="10"/>
      <c r="AA397" s="10"/>
      <c r="AB397" s="10"/>
      <c r="AC397" s="10"/>
      <c r="AE397" s="6"/>
      <c r="AF397" s="1"/>
      <c r="AG397" s="6"/>
      <c r="AH397" s="6">
        <f>U397+AG397</f>
        <v>17</v>
      </c>
      <c r="AI397" s="1"/>
      <c r="AJ397" s="1"/>
      <c r="AK397" s="1"/>
      <c r="AL397" s="18"/>
      <c r="AM397" s="18"/>
      <c r="AN397" s="17"/>
      <c r="AO397" s="1"/>
      <c r="AP397" s="1"/>
      <c r="AQ397" s="14"/>
      <c r="AR397" s="14"/>
      <c r="AS397" s="9"/>
      <c r="AT397" s="6"/>
      <c r="AW397" s="1"/>
      <c r="AX397" s="1"/>
      <c r="AY397" s="1"/>
      <c r="AZ397" s="6" t="e">
        <f>T397/IU397</f>
        <v>#VALUE!</v>
      </c>
      <c r="BA397" s="6">
        <f>T397/C397</f>
        <v>0.07255655142979087</v>
      </c>
      <c r="BB397" s="1"/>
      <c r="BD397" s="23"/>
      <c r="BE397" s="23"/>
      <c r="BF397" s="10"/>
      <c r="BG397" s="23"/>
      <c r="BH397" s="23"/>
      <c r="BI397" s="1"/>
      <c r="BJ397" t="s">
        <v>1159</v>
      </c>
    </row>
    <row r="398" spans="1:62" ht="12.75">
      <c r="A398" s="38" t="s">
        <v>113</v>
      </c>
      <c r="B398" t="s">
        <v>9</v>
      </c>
      <c r="C398" s="25">
        <v>234.4</v>
      </c>
      <c r="D398" t="s">
        <v>1209</v>
      </c>
      <c r="E398" s="25" t="s">
        <v>174</v>
      </c>
      <c r="F398" s="31"/>
      <c r="G398" s="30"/>
      <c r="H398" s="31">
        <f>G398/1.5</f>
        <v>0</v>
      </c>
      <c r="I398" t="s">
        <v>768</v>
      </c>
      <c r="J398" s="1" t="s">
        <v>396</v>
      </c>
      <c r="K398" t="s">
        <v>621</v>
      </c>
      <c r="L398" s="1" t="s">
        <v>809</v>
      </c>
      <c r="M398" s="1" t="s">
        <v>416</v>
      </c>
      <c r="N398" t="s">
        <v>9</v>
      </c>
      <c r="O398" s="4"/>
      <c r="P398" s="23">
        <v>24</v>
      </c>
      <c r="Q398" s="28">
        <v>14</v>
      </c>
      <c r="R398" s="28">
        <v>14</v>
      </c>
      <c r="S398" s="1">
        <v>0</v>
      </c>
      <c r="T398" s="6">
        <f>Q398+(R398/20)+(S398/240)</f>
        <v>14.7</v>
      </c>
      <c r="V398" s="10">
        <f>(T398*20)/P398</f>
        <v>12.25</v>
      </c>
      <c r="W398" s="1"/>
      <c r="X398" s="10"/>
      <c r="Y398" s="10"/>
      <c r="Z398" s="10"/>
      <c r="AA398" s="10"/>
      <c r="AB398" s="10"/>
      <c r="AC398" s="10"/>
      <c r="AE398" s="6"/>
      <c r="AF398" s="1"/>
      <c r="AG398" s="6"/>
      <c r="AI398" s="1"/>
      <c r="AJ398" s="1"/>
      <c r="AK398" s="1"/>
      <c r="AL398" s="18"/>
      <c r="AM398" s="18"/>
      <c r="AN398" s="17"/>
      <c r="AO398" s="1"/>
      <c r="AP398" s="1"/>
      <c r="AQ398" s="14"/>
      <c r="AR398" s="14"/>
      <c r="AS398" s="14"/>
      <c r="AT398" s="10"/>
      <c r="AU398" s="1"/>
      <c r="AV398" s="10"/>
      <c r="AW398" s="1"/>
      <c r="AX398" s="1"/>
      <c r="AY398" s="1"/>
      <c r="AZ398" s="1"/>
      <c r="BA398" s="1"/>
      <c r="BB398" s="1"/>
      <c r="BC398" s="1"/>
      <c r="BD398" s="23"/>
      <c r="BE398" s="23"/>
      <c r="BF398" s="10"/>
      <c r="BG398" s="23"/>
      <c r="BH398" s="23"/>
      <c r="BI398" s="1"/>
      <c r="BJ398" t="s">
        <v>621</v>
      </c>
    </row>
    <row r="399" spans="1:62" ht="12.75">
      <c r="A399" s="38" t="s">
        <v>113</v>
      </c>
      <c r="B399" t="s">
        <v>9</v>
      </c>
      <c r="C399" s="25">
        <v>234.5</v>
      </c>
      <c r="D399" t="s">
        <v>1209</v>
      </c>
      <c r="E399" s="25" t="s">
        <v>174</v>
      </c>
      <c r="F399" s="31"/>
      <c r="G399" s="30"/>
      <c r="H399" s="31">
        <f>G399/1.5</f>
        <v>0</v>
      </c>
      <c r="I399" t="s">
        <v>768</v>
      </c>
      <c r="J399" s="1" t="s">
        <v>396</v>
      </c>
      <c r="K399" t="s">
        <v>621</v>
      </c>
      <c r="L399" s="1" t="s">
        <v>809</v>
      </c>
      <c r="M399" s="1" t="s">
        <v>416</v>
      </c>
      <c r="N399" t="s">
        <v>9</v>
      </c>
      <c r="O399" s="4"/>
      <c r="P399" s="23">
        <v>24</v>
      </c>
      <c r="Q399" s="28">
        <v>12</v>
      </c>
      <c r="R399" s="28">
        <v>6</v>
      </c>
      <c r="S399" s="1">
        <v>0</v>
      </c>
      <c r="T399" s="6">
        <f>Q399+(R399/20)+(S399/240)</f>
        <v>12.3</v>
      </c>
      <c r="V399" s="10">
        <f>(T399*20)/P399</f>
        <v>10.25</v>
      </c>
      <c r="W399" s="1"/>
      <c r="X399" s="10"/>
      <c r="Y399" s="10"/>
      <c r="Z399" s="10"/>
      <c r="AA399" s="10"/>
      <c r="AB399" s="10"/>
      <c r="AC399" s="10"/>
      <c r="AE399" s="6"/>
      <c r="AF399" s="1"/>
      <c r="AG399" s="6"/>
      <c r="AI399" s="1"/>
      <c r="AJ399" s="1"/>
      <c r="AK399" s="1"/>
      <c r="AL399" s="18"/>
      <c r="AM399" s="18"/>
      <c r="AN399" s="17"/>
      <c r="AO399" s="1"/>
      <c r="AP399" s="1"/>
      <c r="AQ399" s="14"/>
      <c r="AR399" s="14"/>
      <c r="AS399" s="14"/>
      <c r="AT399" s="10"/>
      <c r="AU399" s="1"/>
      <c r="AV399" s="10"/>
      <c r="AW399" s="1"/>
      <c r="AX399" s="1"/>
      <c r="AY399" s="1"/>
      <c r="AZ399" s="1"/>
      <c r="BA399" s="1"/>
      <c r="BB399" s="1"/>
      <c r="BC399" s="1"/>
      <c r="BD399" s="23"/>
      <c r="BE399" s="23"/>
      <c r="BF399" s="10"/>
      <c r="BG399" s="23"/>
      <c r="BH399" s="23"/>
      <c r="BI399" s="1"/>
      <c r="BJ399" t="s">
        <v>621</v>
      </c>
    </row>
    <row r="400" spans="6:61" ht="12.75">
      <c r="F400" s="31"/>
      <c r="G400" s="30"/>
      <c r="H400" s="31"/>
      <c r="M400" s="1"/>
      <c r="O400" s="4"/>
      <c r="P400" s="23"/>
      <c r="Q400" s="28"/>
      <c r="R400" s="28"/>
      <c r="S400" s="1"/>
      <c r="W400" s="1"/>
      <c r="X400" s="10"/>
      <c r="Y400" s="10"/>
      <c r="Z400" s="10"/>
      <c r="AA400" s="10"/>
      <c r="AB400" s="10"/>
      <c r="AC400" s="10"/>
      <c r="AE400" s="6"/>
      <c r="AF400" s="1"/>
      <c r="AG400" s="6"/>
      <c r="AI400" s="1"/>
      <c r="AJ400" s="1"/>
      <c r="AK400" s="1"/>
      <c r="AL400" s="18"/>
      <c r="AM400" s="18"/>
      <c r="AN400" s="17"/>
      <c r="AO400" s="1"/>
      <c r="AP400" s="1"/>
      <c r="AQ400" s="14"/>
      <c r="AR400" s="14"/>
      <c r="AS400" s="14"/>
      <c r="AT400" s="10"/>
      <c r="AU400" s="1"/>
      <c r="AV400" s="10"/>
      <c r="AW400" s="1"/>
      <c r="AX400" s="1"/>
      <c r="AY400" s="1"/>
      <c r="AZ400" s="1"/>
      <c r="BA400" s="1"/>
      <c r="BB400" s="1"/>
      <c r="BC400" s="1"/>
      <c r="BD400" s="23"/>
      <c r="BE400" s="23"/>
      <c r="BF400" s="10"/>
      <c r="BG400" s="23"/>
      <c r="BH400" s="23"/>
      <c r="BI400" s="1"/>
    </row>
    <row r="401" spans="1:62" ht="12.75">
      <c r="A401" s="38" t="s">
        <v>113</v>
      </c>
      <c r="B401" t="s">
        <v>9</v>
      </c>
      <c r="C401" s="25" t="s">
        <v>247</v>
      </c>
      <c r="D401" t="s">
        <v>1209</v>
      </c>
      <c r="E401" s="25" t="s">
        <v>174</v>
      </c>
      <c r="F401" s="31">
        <v>2.25</v>
      </c>
      <c r="G401" s="30"/>
      <c r="H401" s="31">
        <f>G401/1.5</f>
        <v>0</v>
      </c>
      <c r="I401" t="s">
        <v>1405</v>
      </c>
      <c r="J401" s="1" t="s">
        <v>396</v>
      </c>
      <c r="K401" t="s">
        <v>430</v>
      </c>
      <c r="L401" s="1" t="s">
        <v>809</v>
      </c>
      <c r="M401" s="1" t="s">
        <v>416</v>
      </c>
      <c r="N401" t="s">
        <v>202</v>
      </c>
      <c r="O401" s="4">
        <v>2.25</v>
      </c>
      <c r="P401" s="23">
        <v>30</v>
      </c>
      <c r="Q401" s="28">
        <v>33</v>
      </c>
      <c r="R401" s="28">
        <v>6</v>
      </c>
      <c r="S401" s="1">
        <v>0</v>
      </c>
      <c r="T401" s="6">
        <f>Q401+(R401/20)+(S401/240)</f>
        <v>33.3</v>
      </c>
      <c r="W401" s="1"/>
      <c r="X401" s="10"/>
      <c r="Y401" s="10"/>
      <c r="Z401" s="10"/>
      <c r="AA401" s="10"/>
      <c r="AB401" s="10"/>
      <c r="AC401" s="10"/>
      <c r="AE401" s="6"/>
      <c r="AF401" s="1"/>
      <c r="AG401" s="6"/>
      <c r="AI401" s="1"/>
      <c r="AJ401" s="1"/>
      <c r="AK401" s="1"/>
      <c r="AL401" s="18"/>
      <c r="AM401" s="18"/>
      <c r="AN401" s="17"/>
      <c r="AO401" s="1"/>
      <c r="AP401" s="1"/>
      <c r="AQ401" s="14"/>
      <c r="AR401" s="14"/>
      <c r="AS401" s="14"/>
      <c r="AT401" s="10"/>
      <c r="AU401" s="1"/>
      <c r="AV401" s="10"/>
      <c r="AW401" s="1"/>
      <c r="AX401" s="1"/>
      <c r="AY401" s="1"/>
      <c r="AZ401" s="1"/>
      <c r="BA401" s="1"/>
      <c r="BB401" s="1"/>
      <c r="BC401" s="1"/>
      <c r="BD401" s="23"/>
      <c r="BE401" s="23"/>
      <c r="BF401" s="10"/>
      <c r="BG401" s="23"/>
      <c r="BH401" s="23"/>
      <c r="BI401" s="1"/>
      <c r="BJ401" t="s">
        <v>430</v>
      </c>
    </row>
    <row r="402" spans="1:62" ht="12.75">
      <c r="A402" s="38" t="s">
        <v>113</v>
      </c>
      <c r="B402" t="s">
        <v>9</v>
      </c>
      <c r="C402" s="25" t="s">
        <v>248</v>
      </c>
      <c r="D402" t="s">
        <v>1209</v>
      </c>
      <c r="E402" s="25" t="s">
        <v>174</v>
      </c>
      <c r="F402" s="31">
        <v>11</v>
      </c>
      <c r="G402" s="31">
        <v>5.7125</v>
      </c>
      <c r="H402" s="31">
        <f>G402/1.5</f>
        <v>3.8083333333333336</v>
      </c>
      <c r="I402" t="s">
        <v>904</v>
      </c>
      <c r="J402" s="1" t="s">
        <v>396</v>
      </c>
      <c r="K402" t="s">
        <v>508</v>
      </c>
      <c r="L402" s="1" t="s">
        <v>1327</v>
      </c>
      <c r="M402" s="1" t="s">
        <v>33</v>
      </c>
      <c r="N402" t="s">
        <v>559</v>
      </c>
      <c r="O402" s="4">
        <v>11</v>
      </c>
      <c r="P402" s="23"/>
      <c r="Q402" s="28">
        <v>62</v>
      </c>
      <c r="R402" s="28">
        <v>16</v>
      </c>
      <c r="S402" s="1">
        <v>9</v>
      </c>
      <c r="T402" s="6">
        <f>Q402+(R402/20)+(S402/240)</f>
        <v>62.8375</v>
      </c>
      <c r="U402" s="6">
        <f>T402/O402</f>
        <v>5.7124999999999995</v>
      </c>
      <c r="V402" s="10"/>
      <c r="W402" s="1"/>
      <c r="X402" s="10"/>
      <c r="Y402" s="10"/>
      <c r="Z402" s="10"/>
      <c r="AA402" s="10"/>
      <c r="AB402" s="10"/>
      <c r="AC402" s="10"/>
      <c r="AE402" s="6"/>
      <c r="AF402" s="1"/>
      <c r="AG402" s="6"/>
      <c r="AH402" s="6">
        <f>U402+AG402</f>
        <v>5.7124999999999995</v>
      </c>
      <c r="AI402" s="1"/>
      <c r="AJ402" s="1"/>
      <c r="AK402" s="1"/>
      <c r="AL402" s="18"/>
      <c r="AM402" s="18"/>
      <c r="AN402" s="17"/>
      <c r="AO402" s="1"/>
      <c r="AP402" s="1"/>
      <c r="AQ402" s="14"/>
      <c r="AR402" s="14"/>
      <c r="AS402" s="14"/>
      <c r="AT402" s="10"/>
      <c r="AU402" s="1"/>
      <c r="AV402" s="10"/>
      <c r="AW402" s="1"/>
      <c r="AX402" s="1"/>
      <c r="AY402" s="1"/>
      <c r="AZ402" s="1"/>
      <c r="BA402" s="1"/>
      <c r="BB402" s="1"/>
      <c r="BC402" s="1"/>
      <c r="BD402" s="23"/>
      <c r="BE402" s="23"/>
      <c r="BF402" s="10"/>
      <c r="BG402" s="23"/>
      <c r="BH402" s="23"/>
      <c r="BI402" s="1"/>
      <c r="BJ402" t="s">
        <v>508</v>
      </c>
    </row>
    <row r="403" spans="1:62" ht="12.75">
      <c r="A403" s="38" t="s">
        <v>113</v>
      </c>
      <c r="B403" t="s">
        <v>9</v>
      </c>
      <c r="C403" s="25" t="s">
        <v>249</v>
      </c>
      <c r="D403" t="s">
        <v>1209</v>
      </c>
      <c r="E403" s="25" t="s">
        <v>174</v>
      </c>
      <c r="F403" s="31"/>
      <c r="G403" s="30"/>
      <c r="H403" s="31">
        <f>G403/1.5</f>
        <v>0</v>
      </c>
      <c r="I403" t="s">
        <v>707</v>
      </c>
      <c r="J403" s="1" t="s">
        <v>396</v>
      </c>
      <c r="K403" t="s">
        <v>690</v>
      </c>
      <c r="L403" s="1" t="s">
        <v>1341</v>
      </c>
      <c r="M403" s="1" t="s">
        <v>1064</v>
      </c>
      <c r="N403" t="s">
        <v>1037</v>
      </c>
      <c r="O403" s="4"/>
      <c r="P403" s="23">
        <v>20</v>
      </c>
      <c r="Q403" s="28">
        <v>4</v>
      </c>
      <c r="R403" s="28">
        <v>9</v>
      </c>
      <c r="S403" s="1">
        <v>6</v>
      </c>
      <c r="T403" s="6">
        <f>Q403+(R403/20)+(S403/240)</f>
        <v>4.4750000000000005</v>
      </c>
      <c r="V403" s="10">
        <f>(T403*20)/P403</f>
        <v>4.4750000000000005</v>
      </c>
      <c r="W403" s="1"/>
      <c r="X403" s="10"/>
      <c r="Y403" s="10"/>
      <c r="Z403" s="10"/>
      <c r="AA403" s="10"/>
      <c r="AB403" s="10"/>
      <c r="AC403" s="10"/>
      <c r="AE403" s="6"/>
      <c r="AF403" s="1"/>
      <c r="AG403" s="6">
        <f>AE403+AF403</f>
        <v>0</v>
      </c>
      <c r="AH403" s="6">
        <f>U403+AG403</f>
        <v>0</v>
      </c>
      <c r="AI403" s="1"/>
      <c r="AJ403" s="1"/>
      <c r="AK403" s="1"/>
      <c r="AL403" s="18" t="e">
        <f>AE403/AH403</f>
        <v>#VALUE!</v>
      </c>
      <c r="AM403" s="18" t="e">
        <f>AF403/AH403</f>
        <v>#VALUE!</v>
      </c>
      <c r="AN403" s="17" t="e">
        <f>(AG403)/AH403</f>
        <v>#VALUE!</v>
      </c>
      <c r="AO403" s="1"/>
      <c r="AP403" s="1"/>
      <c r="AQ403" s="14"/>
      <c r="AR403" s="14"/>
      <c r="AS403" s="14"/>
      <c r="AT403" s="10"/>
      <c r="AU403" s="1"/>
      <c r="AV403" s="10"/>
      <c r="AW403" s="1"/>
      <c r="AX403" s="1"/>
      <c r="AY403" s="1"/>
      <c r="AZ403" s="1"/>
      <c r="BA403" s="1"/>
      <c r="BB403" s="1"/>
      <c r="BC403" s="1"/>
      <c r="BD403" s="23"/>
      <c r="BE403" s="23"/>
      <c r="BF403" s="10"/>
      <c r="BG403" s="23"/>
      <c r="BH403" s="23"/>
      <c r="BI403" s="1"/>
      <c r="BJ403" t="s">
        <v>690</v>
      </c>
    </row>
    <row r="404" spans="1:61" ht="12.75">
      <c r="A404" s="38"/>
      <c r="B404" s="22"/>
      <c r="C404" s="25"/>
      <c r="E404" s="25"/>
      <c r="F404" s="31"/>
      <c r="G404" s="31"/>
      <c r="H404" s="31"/>
      <c r="J404" s="1"/>
      <c r="L404" s="1"/>
      <c r="M404" s="1"/>
      <c r="O404" s="4"/>
      <c r="P404" s="23"/>
      <c r="Q404" s="28"/>
      <c r="R404" s="28"/>
      <c r="S404" s="1"/>
      <c r="T404" s="6"/>
      <c r="U404" s="6"/>
      <c r="V404" s="10"/>
      <c r="W404" s="1"/>
      <c r="X404" s="10"/>
      <c r="Y404" s="10"/>
      <c r="Z404" s="10"/>
      <c r="AA404" s="10"/>
      <c r="AB404" s="10"/>
      <c r="AC404" s="10"/>
      <c r="AE404" s="6"/>
      <c r="AF404" s="1"/>
      <c r="AG404" s="6">
        <f>AE404+AF404</f>
        <v>0</v>
      </c>
      <c r="AH404" s="6">
        <f>U404+AG404</f>
        <v>0</v>
      </c>
      <c r="AI404" s="1"/>
      <c r="AJ404" s="1"/>
      <c r="AK404" s="1"/>
      <c r="AL404" s="18" t="e">
        <f>AE404/AH404</f>
        <v>#VALUE!</v>
      </c>
      <c r="AM404" s="18" t="e">
        <f>AF404/AH404</f>
        <v>#VALUE!</v>
      </c>
      <c r="AN404" s="17" t="e">
        <f>(AG404)/AH404</f>
        <v>#VALUE!</v>
      </c>
      <c r="AO404" s="1"/>
      <c r="AP404" s="1"/>
      <c r="AQ404" s="14"/>
      <c r="AR404" s="14"/>
      <c r="AS404" s="14"/>
      <c r="AT404" s="10"/>
      <c r="AU404" s="1"/>
      <c r="AV404" s="10"/>
      <c r="AW404" s="1"/>
      <c r="AX404" s="1"/>
      <c r="AY404" s="1"/>
      <c r="AZ404" s="1"/>
      <c r="BA404" s="1"/>
      <c r="BB404" s="1"/>
      <c r="BC404" s="1"/>
      <c r="BD404" s="23"/>
      <c r="BE404" s="23"/>
      <c r="BF404" s="10"/>
      <c r="BG404" s="23"/>
      <c r="BH404" s="23"/>
      <c r="BI404" s="1"/>
    </row>
    <row r="405" spans="1:62" ht="12.75">
      <c r="A405" s="38" t="s">
        <v>115</v>
      </c>
      <c r="B405" t="s">
        <v>9</v>
      </c>
      <c r="C405" s="25">
        <v>235.1</v>
      </c>
      <c r="D405" t="s">
        <v>1210</v>
      </c>
      <c r="E405" s="25" t="s">
        <v>174</v>
      </c>
      <c r="F405" s="31">
        <f>4/3</f>
        <v>1.3333333333333333</v>
      </c>
      <c r="G405" s="31">
        <v>18</v>
      </c>
      <c r="H405" s="31">
        <f>G405/1.5</f>
        <v>12</v>
      </c>
      <c r="I405" t="s">
        <v>1136</v>
      </c>
      <c r="J405" s="1" t="s">
        <v>396</v>
      </c>
      <c r="K405" t="s">
        <v>1169</v>
      </c>
      <c r="L405" s="1" t="s">
        <v>1341</v>
      </c>
      <c r="M405" s="1" t="s">
        <v>416</v>
      </c>
      <c r="N405" t="s">
        <v>804</v>
      </c>
      <c r="O405" s="4">
        <f>4/3</f>
        <v>1.3333333333333333</v>
      </c>
      <c r="P405" s="23"/>
      <c r="Q405" s="28">
        <v>24</v>
      </c>
      <c r="R405" s="28">
        <v>0</v>
      </c>
      <c r="S405" s="1">
        <v>0</v>
      </c>
      <c r="T405" s="6">
        <f>Q405+(R405/20)+(S405/240)</f>
        <v>24</v>
      </c>
      <c r="U405" s="6">
        <f>T405/O405</f>
        <v>18</v>
      </c>
      <c r="W405" s="1"/>
      <c r="X405" s="10"/>
      <c r="Y405" s="10"/>
      <c r="Z405" s="10"/>
      <c r="AA405" s="10"/>
      <c r="AB405" s="10"/>
      <c r="AC405" s="10"/>
      <c r="AE405" s="6"/>
      <c r="AF405" s="1"/>
      <c r="AG405" s="6">
        <f>AE405+AF405</f>
        <v>0</v>
      </c>
      <c r="AH405" s="6">
        <f>U405+AG405</f>
        <v>18</v>
      </c>
      <c r="AI405" s="1"/>
      <c r="AJ405" s="1"/>
      <c r="AK405" s="1"/>
      <c r="AL405" s="18">
        <f>AE405/AH405</f>
        <v>0</v>
      </c>
      <c r="AM405" s="18">
        <f>AF405/AH405</f>
        <v>0</v>
      </c>
      <c r="AN405" s="17">
        <f>(AG405)/AH405</f>
        <v>0</v>
      </c>
      <c r="AO405" s="1"/>
      <c r="AP405" s="1"/>
      <c r="AQ405" s="14"/>
      <c r="AR405" s="14"/>
      <c r="AS405" s="14"/>
      <c r="AT405" s="10"/>
      <c r="AU405" s="1"/>
      <c r="AV405" s="10"/>
      <c r="AW405" s="1"/>
      <c r="AX405" s="1"/>
      <c r="AY405" s="1"/>
      <c r="AZ405" s="1"/>
      <c r="BA405" s="1"/>
      <c r="BB405" s="1"/>
      <c r="BC405" s="1"/>
      <c r="BD405" s="23"/>
      <c r="BE405" s="23"/>
      <c r="BF405" s="10"/>
      <c r="BG405" s="23"/>
      <c r="BH405" s="23"/>
      <c r="BI405" s="1"/>
      <c r="BJ405" t="s">
        <v>1169</v>
      </c>
    </row>
    <row r="406" spans="1:62" ht="12.75">
      <c r="A406" s="38" t="s">
        <v>115</v>
      </c>
      <c r="B406" t="s">
        <v>9</v>
      </c>
      <c r="C406" s="25">
        <v>235.2</v>
      </c>
      <c r="D406" t="s">
        <v>1210</v>
      </c>
      <c r="E406" s="25" t="s">
        <v>174</v>
      </c>
      <c r="F406" s="31">
        <v>1</v>
      </c>
      <c r="G406" s="31">
        <v>17</v>
      </c>
      <c r="H406" s="31">
        <f>G406/1.5</f>
        <v>11.333333333333334</v>
      </c>
      <c r="I406" t="s">
        <v>1144</v>
      </c>
      <c r="J406" s="1" t="s">
        <v>396</v>
      </c>
      <c r="K406" t="s">
        <v>1173</v>
      </c>
      <c r="L406" s="1" t="s">
        <v>1341</v>
      </c>
      <c r="M406" s="1" t="s">
        <v>416</v>
      </c>
      <c r="N406" t="s">
        <v>51</v>
      </c>
      <c r="O406" s="4">
        <v>1</v>
      </c>
      <c r="P406" s="23"/>
      <c r="Q406" s="28">
        <v>17</v>
      </c>
      <c r="R406" s="28">
        <v>0</v>
      </c>
      <c r="S406" s="1">
        <v>0</v>
      </c>
      <c r="T406" s="6">
        <f>Q406+(R406/20)+(S406/240)</f>
        <v>17</v>
      </c>
      <c r="U406" s="6">
        <f>T406/O406</f>
        <v>17</v>
      </c>
      <c r="W406" s="1"/>
      <c r="X406" s="10"/>
      <c r="Y406" s="10"/>
      <c r="Z406" s="10"/>
      <c r="AA406" s="10"/>
      <c r="AB406" s="10"/>
      <c r="AC406" s="10"/>
      <c r="AE406" s="6"/>
      <c r="AF406" s="1"/>
      <c r="AG406" s="6">
        <f>AE406+AF406</f>
        <v>0</v>
      </c>
      <c r="AH406" s="6">
        <f>U406+AG406</f>
        <v>17</v>
      </c>
      <c r="AI406" s="1"/>
      <c r="AJ406" s="1"/>
      <c r="AK406" s="1"/>
      <c r="AL406" s="18">
        <f>AE406/AH406</f>
        <v>0</v>
      </c>
      <c r="AM406" s="18">
        <f>AF406/AH406</f>
        <v>0</v>
      </c>
      <c r="AN406" s="17">
        <f>(AG406)/AH406</f>
        <v>0</v>
      </c>
      <c r="AO406" s="1"/>
      <c r="AP406" s="1"/>
      <c r="AQ406" s="14"/>
      <c r="AR406" s="14"/>
      <c r="AS406" s="14"/>
      <c r="AT406" s="10"/>
      <c r="AU406" s="1"/>
      <c r="AV406" s="10"/>
      <c r="AW406" s="1"/>
      <c r="AX406" s="1"/>
      <c r="AY406" s="1"/>
      <c r="AZ406" s="1"/>
      <c r="BA406" s="1"/>
      <c r="BB406" s="1"/>
      <c r="BC406" s="1"/>
      <c r="BD406" s="23"/>
      <c r="BE406" s="23"/>
      <c r="BF406" s="10"/>
      <c r="BG406" s="23"/>
      <c r="BH406" s="23"/>
      <c r="BI406" s="1"/>
      <c r="BJ406" t="s">
        <v>1173</v>
      </c>
    </row>
    <row r="407" spans="1:62" ht="12.75">
      <c r="A407" s="38" t="s">
        <v>115</v>
      </c>
      <c r="B407" t="s">
        <v>9</v>
      </c>
      <c r="C407" s="25">
        <v>235.3</v>
      </c>
      <c r="D407" t="s">
        <v>1210</v>
      </c>
      <c r="E407" s="25" t="s">
        <v>174</v>
      </c>
      <c r="F407" s="31"/>
      <c r="G407" s="30"/>
      <c r="H407" s="31">
        <f>G407/1.5</f>
        <v>0</v>
      </c>
      <c r="I407" t="s">
        <v>608</v>
      </c>
      <c r="J407" s="1" t="s">
        <v>396</v>
      </c>
      <c r="K407" t="s">
        <v>633</v>
      </c>
      <c r="L407" s="1" t="s">
        <v>1341</v>
      </c>
      <c r="M407" s="1" t="s">
        <v>416</v>
      </c>
      <c r="N407" t="s">
        <v>9</v>
      </c>
      <c r="O407" s="4"/>
      <c r="P407" s="23">
        <v>42</v>
      </c>
      <c r="Q407" s="28">
        <v>18</v>
      </c>
      <c r="R407" s="28">
        <v>12</v>
      </c>
      <c r="S407" s="1">
        <v>0</v>
      </c>
      <c r="T407" s="6">
        <f>Q407+(R407/20)+(S407/240)</f>
        <v>18.6</v>
      </c>
      <c r="V407" s="10">
        <f>(T407*20)/P407</f>
        <v>8.857142857142858</v>
      </c>
      <c r="W407" s="1"/>
      <c r="X407" s="10"/>
      <c r="Y407" s="10"/>
      <c r="Z407" s="10"/>
      <c r="AA407" s="10"/>
      <c r="AB407" s="10"/>
      <c r="AC407" s="10"/>
      <c r="AE407" s="6"/>
      <c r="AF407" s="1"/>
      <c r="AG407" s="6">
        <f>AE407+AF407</f>
        <v>0</v>
      </c>
      <c r="AH407" s="6">
        <f>U407+AG407</f>
        <v>0</v>
      </c>
      <c r="AI407" s="1"/>
      <c r="AJ407" s="1"/>
      <c r="AK407" s="1"/>
      <c r="AL407" s="18" t="e">
        <f>AE407/AH407</f>
        <v>#VALUE!</v>
      </c>
      <c r="AM407" s="18" t="e">
        <f>AF407/AH407</f>
        <v>#VALUE!</v>
      </c>
      <c r="AN407" s="17" t="e">
        <f>(AG407)/AH407</f>
        <v>#VALUE!</v>
      </c>
      <c r="AO407" s="1"/>
      <c r="AP407" s="1"/>
      <c r="AQ407" s="14"/>
      <c r="AR407" s="14"/>
      <c r="AS407" s="14"/>
      <c r="AT407" s="10"/>
      <c r="AU407" s="1"/>
      <c r="AV407" s="10"/>
      <c r="AW407" s="1"/>
      <c r="AX407" s="1"/>
      <c r="AY407" s="1"/>
      <c r="AZ407" s="1"/>
      <c r="BA407" s="1"/>
      <c r="BB407" s="1"/>
      <c r="BC407" s="1"/>
      <c r="BD407" s="23"/>
      <c r="BE407" s="23"/>
      <c r="BF407" s="10"/>
      <c r="BG407" s="23"/>
      <c r="BH407" s="23"/>
      <c r="BI407" s="1"/>
      <c r="BJ407" t="s">
        <v>633</v>
      </c>
    </row>
    <row r="408" spans="1:61" ht="12.75">
      <c r="A408" s="38"/>
      <c r="C408" s="25"/>
      <c r="E408" s="25"/>
      <c r="F408" s="31"/>
      <c r="G408" s="30"/>
      <c r="H408" s="31"/>
      <c r="M408" s="1"/>
      <c r="O408" s="4"/>
      <c r="P408" s="23"/>
      <c r="Q408" s="28"/>
      <c r="R408" s="28"/>
      <c r="S408" s="1"/>
      <c r="W408" s="1"/>
      <c r="X408" s="10"/>
      <c r="Y408" s="10"/>
      <c r="Z408" s="10"/>
      <c r="AA408" s="10"/>
      <c r="AB408" s="10"/>
      <c r="AC408" s="10"/>
      <c r="AE408" s="6"/>
      <c r="AF408" s="1"/>
      <c r="AG408" s="6">
        <f>AE408+AF408</f>
        <v>0</v>
      </c>
      <c r="AH408" s="6">
        <f>U408+AG408</f>
        <v>0</v>
      </c>
      <c r="AI408" s="1"/>
      <c r="AJ408" s="1"/>
      <c r="AK408" s="1"/>
      <c r="AL408" s="18" t="e">
        <f>AE408/AH408</f>
        <v>#VALUE!</v>
      </c>
      <c r="AM408" s="18" t="e">
        <f>AF408/AH408</f>
        <v>#VALUE!</v>
      </c>
      <c r="AN408" s="17" t="e">
        <f>(AG408)/AH408</f>
        <v>#VALUE!</v>
      </c>
      <c r="AO408" s="1"/>
      <c r="AP408" s="1"/>
      <c r="AQ408" s="14"/>
      <c r="AR408" s="14"/>
      <c r="AS408" s="14"/>
      <c r="AT408" s="10"/>
      <c r="AU408" s="1"/>
      <c r="AV408" s="10"/>
      <c r="AW408" s="1"/>
      <c r="AX408" s="1"/>
      <c r="AY408" s="1"/>
      <c r="AZ408" s="1"/>
      <c r="BA408" s="1"/>
      <c r="BB408" s="1"/>
      <c r="BC408" s="1"/>
      <c r="BD408" s="23"/>
      <c r="BE408" s="23"/>
      <c r="BF408" s="10"/>
      <c r="BG408" s="23"/>
      <c r="BH408" s="23"/>
      <c r="BI408" s="1"/>
    </row>
    <row r="409" spans="1:62" ht="12.75">
      <c r="A409" s="38" t="s">
        <v>115</v>
      </c>
      <c r="B409" t="s">
        <v>9</v>
      </c>
      <c r="C409" s="25" t="s">
        <v>250</v>
      </c>
      <c r="D409" t="s">
        <v>1210</v>
      </c>
      <c r="E409" s="25" t="s">
        <v>174</v>
      </c>
      <c r="F409" s="31"/>
      <c r="G409" s="31"/>
      <c r="H409" s="31">
        <f>G409/1.5</f>
        <v>0</v>
      </c>
      <c r="I409" t="s">
        <v>1154</v>
      </c>
      <c r="J409" s="1" t="s">
        <v>396</v>
      </c>
      <c r="K409" t="s">
        <v>690</v>
      </c>
      <c r="L409" s="1" t="s">
        <v>1341</v>
      </c>
      <c r="M409" s="1" t="s">
        <v>1064</v>
      </c>
      <c r="N409" t="s">
        <v>9</v>
      </c>
      <c r="O409" s="4"/>
      <c r="P409" s="23">
        <v>20</v>
      </c>
      <c r="Q409" s="28">
        <v>4</v>
      </c>
      <c r="R409" s="28">
        <v>7</v>
      </c>
      <c r="S409" s="1">
        <v>0</v>
      </c>
      <c r="T409" s="6">
        <f>Q409+(R409/20)+(S409/240)</f>
        <v>4.35</v>
      </c>
      <c r="U409" s="6"/>
      <c r="V409" s="10">
        <f>(T409*20)/P409</f>
        <v>4.35</v>
      </c>
      <c r="W409" s="1"/>
      <c r="X409" s="10"/>
      <c r="Y409" s="10"/>
      <c r="Z409" s="10"/>
      <c r="AA409" s="10"/>
      <c r="AB409" s="10"/>
      <c r="AC409" s="10"/>
      <c r="AE409" s="6"/>
      <c r="AF409" s="1"/>
      <c r="AG409" s="6">
        <f>AE409+AF409</f>
        <v>0</v>
      </c>
      <c r="AH409" s="6">
        <f>U409+AG409</f>
        <v>0</v>
      </c>
      <c r="AI409" s="1"/>
      <c r="AJ409" s="1"/>
      <c r="AK409" s="1"/>
      <c r="AL409" s="18" t="e">
        <f>AE409/AH409</f>
        <v>#VALUE!</v>
      </c>
      <c r="AM409" s="18" t="e">
        <f>AF409/AH409</f>
        <v>#VALUE!</v>
      </c>
      <c r="AN409" s="17" t="e">
        <f>(AG409)/AH409</f>
        <v>#VALUE!</v>
      </c>
      <c r="AO409" s="1"/>
      <c r="AP409" s="1"/>
      <c r="AQ409" s="14"/>
      <c r="AR409" s="14"/>
      <c r="AS409" s="14"/>
      <c r="AT409" s="10"/>
      <c r="AU409" s="1"/>
      <c r="AV409" s="10"/>
      <c r="AW409" s="1"/>
      <c r="AX409" s="1"/>
      <c r="AY409" s="1"/>
      <c r="AZ409" s="1"/>
      <c r="BA409" s="1"/>
      <c r="BB409" s="1"/>
      <c r="BC409" s="1"/>
      <c r="BD409" s="23"/>
      <c r="BE409" s="23"/>
      <c r="BF409" s="10"/>
      <c r="BG409" s="23"/>
      <c r="BH409" s="23"/>
      <c r="BI409" s="1"/>
      <c r="BJ409" t="s">
        <v>690</v>
      </c>
    </row>
    <row r="410" spans="1:62" ht="12.75">
      <c r="A410" s="38" t="s">
        <v>115</v>
      </c>
      <c r="B410" t="s">
        <v>9</v>
      </c>
      <c r="C410" s="25" t="s">
        <v>251</v>
      </c>
      <c r="D410" t="s">
        <v>1210</v>
      </c>
      <c r="E410" s="25" t="s">
        <v>174</v>
      </c>
      <c r="F410" s="31"/>
      <c r="G410" s="31"/>
      <c r="H410" s="31">
        <f>G410/1.5</f>
        <v>0</v>
      </c>
      <c r="I410" t="s">
        <v>662</v>
      </c>
      <c r="J410" s="1" t="s">
        <v>396</v>
      </c>
      <c r="K410" t="s">
        <v>622</v>
      </c>
      <c r="L410" s="1" t="s">
        <v>1341</v>
      </c>
      <c r="M410" s="1" t="s">
        <v>416</v>
      </c>
      <c r="N410" t="s">
        <v>368</v>
      </c>
      <c r="O410" s="4"/>
      <c r="P410" s="23">
        <v>24</v>
      </c>
      <c r="Q410" s="28">
        <v>8</v>
      </c>
      <c r="R410" s="28">
        <v>8</v>
      </c>
      <c r="S410" s="1">
        <v>0</v>
      </c>
      <c r="T410" s="6">
        <f>Q410+(R410/20)+(S410/240)</f>
        <v>8.4</v>
      </c>
      <c r="U410" s="6"/>
      <c r="V410" s="10">
        <f>(T410*20)/P410</f>
        <v>7</v>
      </c>
      <c r="W410" s="1"/>
      <c r="X410" s="10"/>
      <c r="Y410" s="10"/>
      <c r="Z410" s="10"/>
      <c r="AA410" s="10"/>
      <c r="AB410" s="10"/>
      <c r="AC410" s="10"/>
      <c r="AE410" s="6"/>
      <c r="AF410" s="1"/>
      <c r="AG410" s="6">
        <f>AE410+AF410</f>
        <v>0</v>
      </c>
      <c r="AH410" s="6">
        <f>U410+AG410</f>
        <v>0</v>
      </c>
      <c r="AI410" s="1"/>
      <c r="AJ410" s="1"/>
      <c r="AK410" s="1"/>
      <c r="AL410" s="18" t="e">
        <f>AE410/AH410</f>
        <v>#VALUE!</v>
      </c>
      <c r="AM410" s="18" t="e">
        <f>AF410/AH410</f>
        <v>#VALUE!</v>
      </c>
      <c r="AN410" s="17" t="e">
        <f>(AG410)/AH410</f>
        <v>#VALUE!</v>
      </c>
      <c r="AO410" s="1"/>
      <c r="AP410" s="1"/>
      <c r="AQ410" s="14"/>
      <c r="AR410" s="14"/>
      <c r="AS410" s="14"/>
      <c r="AT410" s="10"/>
      <c r="AU410" s="1"/>
      <c r="AV410" s="10"/>
      <c r="AW410" s="1"/>
      <c r="AX410" s="1"/>
      <c r="AY410" s="1"/>
      <c r="AZ410" s="1"/>
      <c r="BA410" s="1"/>
      <c r="BB410" s="1"/>
      <c r="BC410" s="1"/>
      <c r="BD410" s="23"/>
      <c r="BE410" s="23"/>
      <c r="BF410" s="10"/>
      <c r="BG410" s="23"/>
      <c r="BH410" s="23"/>
      <c r="BI410" s="1"/>
      <c r="BJ410" t="s">
        <v>622</v>
      </c>
    </row>
    <row r="411" spans="1:62" ht="12.75">
      <c r="A411" s="38" t="s">
        <v>115</v>
      </c>
      <c r="B411" t="s">
        <v>9</v>
      </c>
      <c r="C411" s="25" t="s">
        <v>252</v>
      </c>
      <c r="D411" t="s">
        <v>1210</v>
      </c>
      <c r="E411" s="25" t="s">
        <v>174</v>
      </c>
      <c r="F411" s="31">
        <f>7/3</f>
        <v>2.3333333333333335</v>
      </c>
      <c r="G411" s="31">
        <v>14.271428571428569</v>
      </c>
      <c r="H411" s="31">
        <f>G411/1.5</f>
        <v>9.514285714285712</v>
      </c>
      <c r="I411" t="s">
        <v>913</v>
      </c>
      <c r="J411" s="1" t="s">
        <v>396</v>
      </c>
      <c r="K411" t="s">
        <v>430</v>
      </c>
      <c r="L411" s="1" t="s">
        <v>1341</v>
      </c>
      <c r="M411" s="1" t="s">
        <v>416</v>
      </c>
      <c r="N411" t="s">
        <v>186</v>
      </c>
      <c r="O411" s="4">
        <f>7/3</f>
        <v>2.3333333333333335</v>
      </c>
      <c r="P411" s="23"/>
      <c r="Q411" s="28">
        <v>33</v>
      </c>
      <c r="R411" s="28">
        <v>6</v>
      </c>
      <c r="S411" s="1">
        <v>0</v>
      </c>
      <c r="T411" s="6">
        <f>Q411+(R411/20)+(S411/240)</f>
        <v>33.3</v>
      </c>
      <c r="U411" s="6">
        <f>T411/O411</f>
        <v>14.271428571428569</v>
      </c>
      <c r="V411" s="10"/>
      <c r="W411" s="1"/>
      <c r="X411" s="10"/>
      <c r="Y411" s="10"/>
      <c r="Z411" s="10"/>
      <c r="AA411" s="10"/>
      <c r="AB411" s="10"/>
      <c r="AC411" s="10"/>
      <c r="AE411" s="6"/>
      <c r="AF411" s="1"/>
      <c r="AG411" s="6">
        <f>AE411+AF411</f>
        <v>0</v>
      </c>
      <c r="AH411" s="6">
        <f>U411+AG411</f>
        <v>14.271428571428569</v>
      </c>
      <c r="AI411" s="1"/>
      <c r="AJ411" s="1"/>
      <c r="AK411" s="1"/>
      <c r="AL411" s="18">
        <f>AE411/AH411</f>
        <v>0</v>
      </c>
      <c r="AM411" s="18">
        <f>AF411/AH411</f>
        <v>0</v>
      </c>
      <c r="AN411" s="17">
        <f>(AG411)/AH411</f>
        <v>0</v>
      </c>
      <c r="AO411" s="1"/>
      <c r="AP411" s="1"/>
      <c r="AQ411" s="14"/>
      <c r="AR411" s="14"/>
      <c r="AS411" s="14"/>
      <c r="AT411" s="10"/>
      <c r="AU411" s="1"/>
      <c r="AV411" s="10"/>
      <c r="AW411" s="1"/>
      <c r="AX411" s="1"/>
      <c r="AY411" s="1"/>
      <c r="AZ411" s="1"/>
      <c r="BA411" s="1"/>
      <c r="BB411" s="1"/>
      <c r="BC411" s="1"/>
      <c r="BD411" s="23"/>
      <c r="BE411" s="23"/>
      <c r="BF411" s="10"/>
      <c r="BG411" s="23"/>
      <c r="BH411" s="23"/>
      <c r="BI411" s="1"/>
      <c r="BJ411" t="s">
        <v>430</v>
      </c>
    </row>
    <row r="412" spans="1:62" ht="12.75">
      <c r="A412" s="38" t="s">
        <v>115</v>
      </c>
      <c r="B412" t="s">
        <v>9</v>
      </c>
      <c r="C412" s="25" t="s">
        <v>253</v>
      </c>
      <c r="D412" t="s">
        <v>1210</v>
      </c>
      <c r="E412" s="25" t="s">
        <v>174</v>
      </c>
      <c r="F412" s="31">
        <v>11</v>
      </c>
      <c r="G412" s="31">
        <v>5.635227272727273</v>
      </c>
      <c r="H412" s="31">
        <f>G412/1.5</f>
        <v>3.7568181818181823</v>
      </c>
      <c r="I412" t="s">
        <v>903</v>
      </c>
      <c r="J412" s="1" t="s">
        <v>396</v>
      </c>
      <c r="K412" t="s">
        <v>518</v>
      </c>
      <c r="L412" s="1" t="s">
        <v>1327</v>
      </c>
      <c r="M412" s="1" t="s">
        <v>35</v>
      </c>
      <c r="N412" t="s">
        <v>558</v>
      </c>
      <c r="O412" s="4">
        <v>11</v>
      </c>
      <c r="P412" s="23"/>
      <c r="Q412" s="28">
        <v>61</v>
      </c>
      <c r="R412" s="28">
        <v>19</v>
      </c>
      <c r="S412" s="1">
        <v>9</v>
      </c>
      <c r="T412" s="6">
        <f>Q412+(R412/20)+(S412/240)</f>
        <v>61.987500000000004</v>
      </c>
      <c r="U412" s="6">
        <f>T412/O412</f>
        <v>5.635227272727273</v>
      </c>
      <c r="V412" s="10"/>
      <c r="W412" s="1"/>
      <c r="X412" s="10"/>
      <c r="Y412" s="10"/>
      <c r="Z412" s="10"/>
      <c r="AA412" s="10"/>
      <c r="AB412" s="10"/>
      <c r="AC412" s="10"/>
      <c r="AE412" s="6"/>
      <c r="AF412" s="1"/>
      <c r="AG412" s="6">
        <f>AE412+AF412</f>
        <v>0</v>
      </c>
      <c r="AH412" s="6">
        <f>U412+AG412</f>
        <v>5.635227272727273</v>
      </c>
      <c r="AI412" s="1"/>
      <c r="AJ412" s="1"/>
      <c r="AK412" s="1"/>
      <c r="AL412" s="18">
        <f>AE412/AH412</f>
        <v>0</v>
      </c>
      <c r="AM412" s="18">
        <f>AF412/AH412</f>
        <v>0</v>
      </c>
      <c r="AN412" s="17">
        <f>(AG412)/AH412</f>
        <v>0</v>
      </c>
      <c r="AO412" s="1"/>
      <c r="AP412" s="1"/>
      <c r="AQ412" s="14"/>
      <c r="AR412" s="14"/>
      <c r="AS412" s="14"/>
      <c r="AT412" s="10"/>
      <c r="AU412" s="1"/>
      <c r="AV412" s="10"/>
      <c r="AW412" s="1"/>
      <c r="AX412" s="1"/>
      <c r="AY412" s="1"/>
      <c r="AZ412" s="1"/>
      <c r="BA412" s="1"/>
      <c r="BB412" s="1"/>
      <c r="BC412" s="1"/>
      <c r="BD412" s="23"/>
      <c r="BE412" s="23"/>
      <c r="BF412" s="10"/>
      <c r="BG412" s="23"/>
      <c r="BH412" s="23"/>
      <c r="BI412" s="1"/>
      <c r="BJ412" t="s">
        <v>518</v>
      </c>
    </row>
    <row r="413" spans="1:62" ht="12.75">
      <c r="A413" s="38" t="s">
        <v>115</v>
      </c>
      <c r="B413" t="s">
        <v>9</v>
      </c>
      <c r="C413" s="25" t="s">
        <v>254</v>
      </c>
      <c r="D413" t="s">
        <v>1210</v>
      </c>
      <c r="E413" s="25" t="s">
        <v>174</v>
      </c>
      <c r="F413" s="31"/>
      <c r="G413" s="31"/>
      <c r="H413" s="31">
        <f>G413/1.5</f>
        <v>0</v>
      </c>
      <c r="I413" t="s">
        <v>1417</v>
      </c>
      <c r="J413" s="1" t="s">
        <v>396</v>
      </c>
      <c r="K413" t="s">
        <v>710</v>
      </c>
      <c r="L413" s="1" t="s">
        <v>1341</v>
      </c>
      <c r="M413" s="1" t="s">
        <v>416</v>
      </c>
      <c r="N413" t="s">
        <v>1261</v>
      </c>
      <c r="O413" s="4"/>
      <c r="P413" s="23">
        <v>170</v>
      </c>
      <c r="Q413" s="28">
        <v>99</v>
      </c>
      <c r="R413" s="28">
        <v>0</v>
      </c>
      <c r="S413" s="1">
        <v>0</v>
      </c>
      <c r="T413" s="6">
        <f>Q413+(R413/20)+(S413/240)</f>
        <v>99</v>
      </c>
      <c r="U413" s="6"/>
      <c r="V413" s="10">
        <f>(T413*20)/P413</f>
        <v>11.647058823529411</v>
      </c>
      <c r="W413" s="1"/>
      <c r="X413" s="10"/>
      <c r="Y413" s="10"/>
      <c r="Z413" s="10"/>
      <c r="AA413" s="10"/>
      <c r="AB413" s="10"/>
      <c r="AC413" s="10"/>
      <c r="AE413" s="6"/>
      <c r="AF413" s="1"/>
      <c r="AG413" s="6">
        <f>AE413+AF413</f>
        <v>0</v>
      </c>
      <c r="AH413" s="6">
        <f>U413+AG413</f>
        <v>0</v>
      </c>
      <c r="AI413" s="1"/>
      <c r="AJ413" s="1"/>
      <c r="AK413" s="1"/>
      <c r="AL413" s="18" t="e">
        <f>AE413/AH413</f>
        <v>#VALUE!</v>
      </c>
      <c r="AM413" s="18" t="e">
        <f>AF413/AH413</f>
        <v>#VALUE!</v>
      </c>
      <c r="AN413" s="17" t="e">
        <f>(AG413)/AH413</f>
        <v>#VALUE!</v>
      </c>
      <c r="AO413" s="1"/>
      <c r="AP413" s="1"/>
      <c r="AQ413" s="14"/>
      <c r="AR413" s="14"/>
      <c r="AS413" s="14"/>
      <c r="AT413" s="10"/>
      <c r="AU413" s="1"/>
      <c r="AV413" s="10"/>
      <c r="AW413" s="1"/>
      <c r="AX413" s="1"/>
      <c r="AY413" s="1"/>
      <c r="AZ413" s="1"/>
      <c r="BA413" s="1"/>
      <c r="BB413" s="1"/>
      <c r="BC413" s="1"/>
      <c r="BD413" s="23"/>
      <c r="BE413" s="23"/>
      <c r="BF413" s="10"/>
      <c r="BG413" s="23"/>
      <c r="BH413" s="23"/>
      <c r="BI413" s="1"/>
      <c r="BJ413" t="s">
        <v>710</v>
      </c>
    </row>
    <row r="414" spans="1:61" ht="12.75">
      <c r="A414" s="38"/>
      <c r="B414" s="22"/>
      <c r="C414" s="25"/>
      <c r="E414" s="25"/>
      <c r="F414" s="31"/>
      <c r="G414" s="30"/>
      <c r="H414" s="31"/>
      <c r="J414" s="1"/>
      <c r="L414" s="1"/>
      <c r="M414" s="1"/>
      <c r="O414" s="4"/>
      <c r="P414" s="23"/>
      <c r="Q414" s="28"/>
      <c r="R414" s="28"/>
      <c r="S414" s="1"/>
      <c r="W414" s="1"/>
      <c r="X414" s="10"/>
      <c r="Y414" s="10"/>
      <c r="Z414" s="10"/>
      <c r="AA414" s="10"/>
      <c r="AB414" s="10"/>
      <c r="AC414" s="10"/>
      <c r="AE414" s="6"/>
      <c r="AF414" s="1"/>
      <c r="AG414" s="6">
        <f>AE414+AF414</f>
        <v>0</v>
      </c>
      <c r="AH414" s="6">
        <f>U414+AG414</f>
        <v>0</v>
      </c>
      <c r="AI414" s="1"/>
      <c r="AJ414" s="1"/>
      <c r="AK414" s="1"/>
      <c r="AL414" s="18" t="e">
        <f>AE414/AH414</f>
        <v>#VALUE!</v>
      </c>
      <c r="AM414" s="18" t="e">
        <f>AF414/AH414</f>
        <v>#VALUE!</v>
      </c>
      <c r="AN414" s="17" t="e">
        <f>(AG414)/AH414</f>
        <v>#VALUE!</v>
      </c>
      <c r="AO414" s="1"/>
      <c r="AP414" s="1"/>
      <c r="AQ414" s="14"/>
      <c r="AR414" s="14"/>
      <c r="AS414" s="14"/>
      <c r="AT414" s="10"/>
      <c r="AU414" s="1"/>
      <c r="AV414" s="10"/>
      <c r="AW414" s="1"/>
      <c r="AX414" s="1"/>
      <c r="AY414" s="1"/>
      <c r="AZ414" s="1"/>
      <c r="BA414" s="1"/>
      <c r="BB414" s="1"/>
      <c r="BC414" s="1"/>
      <c r="BD414" s="23"/>
      <c r="BE414" s="23"/>
      <c r="BF414" s="10"/>
      <c r="BG414" s="23"/>
      <c r="BH414" s="23"/>
      <c r="BI414" s="1"/>
    </row>
    <row r="415" spans="1:62" ht="12.75">
      <c r="A415" s="38" t="s">
        <v>116</v>
      </c>
      <c r="B415" t="s">
        <v>9</v>
      </c>
      <c r="C415" s="25">
        <v>236.1</v>
      </c>
      <c r="D415" t="s">
        <v>1211</v>
      </c>
      <c r="E415" s="25" t="s">
        <v>174</v>
      </c>
      <c r="F415" s="31"/>
      <c r="G415" s="31"/>
      <c r="H415" s="31">
        <f>G415/1.5</f>
        <v>0</v>
      </c>
      <c r="I415" t="s">
        <v>1410</v>
      </c>
      <c r="J415" s="1" t="s">
        <v>396</v>
      </c>
      <c r="K415" t="s">
        <v>1160</v>
      </c>
      <c r="L415" s="1" t="s">
        <v>1341</v>
      </c>
      <c r="M415" s="1" t="s">
        <v>416</v>
      </c>
      <c r="N415" t="s">
        <v>1266</v>
      </c>
      <c r="O415" s="4"/>
      <c r="P415" s="23">
        <v>170</v>
      </c>
      <c r="Q415" s="28">
        <v>98</v>
      </c>
      <c r="R415" s="28">
        <v>0</v>
      </c>
      <c r="S415" s="1">
        <v>0</v>
      </c>
      <c r="T415" s="6">
        <f>Q415+(R415/20)+(S415/240)</f>
        <v>98</v>
      </c>
      <c r="U415" s="6"/>
      <c r="V415" s="10">
        <f>(T415*20)/P415</f>
        <v>11.529411764705882</v>
      </c>
      <c r="W415" s="1"/>
      <c r="X415" s="10"/>
      <c r="Y415" s="10"/>
      <c r="Z415" s="10"/>
      <c r="AA415" s="10"/>
      <c r="AB415" s="10"/>
      <c r="AC415" s="10"/>
      <c r="AE415" s="6"/>
      <c r="AF415" s="1"/>
      <c r="AG415" s="6">
        <f>AE415+AF415</f>
        <v>0</v>
      </c>
      <c r="AH415" s="6">
        <f>U415+AG415</f>
        <v>0</v>
      </c>
      <c r="AI415" s="1"/>
      <c r="AJ415" s="1"/>
      <c r="AK415" s="1"/>
      <c r="AL415" s="18" t="e">
        <f>AE415/AH415</f>
        <v>#VALUE!</v>
      </c>
      <c r="AM415" s="18" t="e">
        <f>AF415/AH415</f>
        <v>#VALUE!</v>
      </c>
      <c r="AN415" s="17" t="e">
        <f>(AG415)/AH415</f>
        <v>#VALUE!</v>
      </c>
      <c r="AO415" s="1"/>
      <c r="AP415" s="1"/>
      <c r="AQ415" s="14"/>
      <c r="AR415" s="14"/>
      <c r="AS415" s="14"/>
      <c r="AT415" s="10"/>
      <c r="AU415" s="1"/>
      <c r="AV415" s="10"/>
      <c r="AW415" s="1"/>
      <c r="AX415" s="1"/>
      <c r="AY415" s="1"/>
      <c r="AZ415" s="1"/>
      <c r="BA415" s="1"/>
      <c r="BB415" s="1"/>
      <c r="BC415" s="1"/>
      <c r="BD415" s="23"/>
      <c r="BE415" s="23"/>
      <c r="BF415" s="10"/>
      <c r="BG415" s="23"/>
      <c r="BH415" s="23"/>
      <c r="BI415" s="1"/>
      <c r="BJ415" t="s">
        <v>1160</v>
      </c>
    </row>
    <row r="416" spans="1:62" ht="12.75">
      <c r="A416" s="38" t="s">
        <v>116</v>
      </c>
      <c r="B416" t="s">
        <v>9</v>
      </c>
      <c r="C416" s="25">
        <v>236.2</v>
      </c>
      <c r="D416" t="s">
        <v>1211</v>
      </c>
      <c r="E416" s="25" t="s">
        <v>174</v>
      </c>
      <c r="F416" s="31">
        <f>4/3</f>
        <v>1.3333333333333333</v>
      </c>
      <c r="G416" s="31">
        <v>18</v>
      </c>
      <c r="H416" s="31">
        <f>G416/1.5</f>
        <v>12</v>
      </c>
      <c r="I416" t="s">
        <v>1410</v>
      </c>
      <c r="J416" s="1" t="s">
        <v>396</v>
      </c>
      <c r="K416" t="s">
        <v>1160</v>
      </c>
      <c r="L416" s="1" t="s">
        <v>1341</v>
      </c>
      <c r="M416" s="1" t="s">
        <v>416</v>
      </c>
      <c r="N416" t="s">
        <v>1101</v>
      </c>
      <c r="O416" s="4">
        <f>4/3</f>
        <v>1.3333333333333333</v>
      </c>
      <c r="P416" s="23"/>
      <c r="Q416" s="28">
        <v>24</v>
      </c>
      <c r="R416" s="28">
        <v>0</v>
      </c>
      <c r="S416" s="1">
        <v>0</v>
      </c>
      <c r="T416" s="6">
        <f>Q416+(R416/20)+(S416/240)</f>
        <v>24</v>
      </c>
      <c r="U416" s="6">
        <f>T416/O416</f>
        <v>18</v>
      </c>
      <c r="W416" s="1"/>
      <c r="X416" s="10"/>
      <c r="Y416" s="10"/>
      <c r="Z416" s="10"/>
      <c r="AA416" s="10"/>
      <c r="AB416" s="10"/>
      <c r="AC416" s="10"/>
      <c r="AE416" s="6"/>
      <c r="AF416" s="1"/>
      <c r="AG416" s="6">
        <f>AE416+AF416</f>
        <v>0</v>
      </c>
      <c r="AH416" s="6">
        <f>U416+AG416</f>
        <v>18</v>
      </c>
      <c r="AI416" s="1"/>
      <c r="AJ416" s="1"/>
      <c r="AK416" s="1"/>
      <c r="AL416" s="18">
        <f>AE416/AH416</f>
        <v>0</v>
      </c>
      <c r="AM416" s="18">
        <f>AF416/AH416</f>
        <v>0</v>
      </c>
      <c r="AN416" s="17">
        <f>(AG416)/AH416</f>
        <v>0</v>
      </c>
      <c r="AO416" s="1"/>
      <c r="AP416" s="1"/>
      <c r="AQ416" s="14"/>
      <c r="AR416" s="14"/>
      <c r="AS416" s="14"/>
      <c r="AT416" s="10"/>
      <c r="AU416" s="1"/>
      <c r="AV416" s="10"/>
      <c r="AW416" s="1"/>
      <c r="AX416" s="1"/>
      <c r="AY416" s="1"/>
      <c r="AZ416" s="1"/>
      <c r="BA416" s="1"/>
      <c r="BB416" s="1"/>
      <c r="BC416" s="1"/>
      <c r="BD416" s="23"/>
      <c r="BE416" s="23"/>
      <c r="BF416" s="10"/>
      <c r="BG416" s="23"/>
      <c r="BH416" s="23"/>
      <c r="BI416" s="1"/>
      <c r="BJ416" t="s">
        <v>1160</v>
      </c>
    </row>
    <row r="417" spans="1:62" ht="12.75">
      <c r="A417" s="38" t="s">
        <v>116</v>
      </c>
      <c r="B417" t="s">
        <v>9</v>
      </c>
      <c r="C417" s="25">
        <v>236.3</v>
      </c>
      <c r="D417" t="s">
        <v>1211</v>
      </c>
      <c r="E417" s="25" t="s">
        <v>174</v>
      </c>
      <c r="F417" s="31">
        <v>1</v>
      </c>
      <c r="G417" s="31">
        <v>16</v>
      </c>
      <c r="H417" s="31">
        <f>G417/1.5</f>
        <v>10.666666666666666</v>
      </c>
      <c r="I417" t="s">
        <v>1410</v>
      </c>
      <c r="J417" s="1" t="s">
        <v>396</v>
      </c>
      <c r="K417" t="s">
        <v>1160</v>
      </c>
      <c r="L417" s="1" t="s">
        <v>1341</v>
      </c>
      <c r="M417" s="1" t="s">
        <v>416</v>
      </c>
      <c r="N417" t="s">
        <v>1091</v>
      </c>
      <c r="O417" s="4">
        <v>1</v>
      </c>
      <c r="P417" s="23"/>
      <c r="Q417" s="28">
        <v>16</v>
      </c>
      <c r="R417" s="28">
        <v>0</v>
      </c>
      <c r="S417" s="1">
        <v>0</v>
      </c>
      <c r="T417" s="6">
        <f>Q417+(R417/20)+(S417/240)</f>
        <v>16</v>
      </c>
      <c r="U417" s="6">
        <f>T417/O417</f>
        <v>16</v>
      </c>
      <c r="W417" s="1"/>
      <c r="X417" s="10"/>
      <c r="Y417" s="10"/>
      <c r="Z417" s="10"/>
      <c r="AA417" s="10"/>
      <c r="AB417" s="10"/>
      <c r="AC417" s="10"/>
      <c r="AE417" s="6"/>
      <c r="AF417" s="1"/>
      <c r="AG417" s="6">
        <f>AE417+AF417</f>
        <v>0</v>
      </c>
      <c r="AH417" s="6">
        <f>U417+AG417</f>
        <v>16</v>
      </c>
      <c r="AI417" s="1"/>
      <c r="AJ417" s="1"/>
      <c r="AK417" s="1"/>
      <c r="AL417" s="18">
        <f>AE417/AH417</f>
        <v>0</v>
      </c>
      <c r="AM417" s="18">
        <f>AF417/AH417</f>
        <v>0</v>
      </c>
      <c r="AN417" s="17">
        <f>(AG417)/AH417</f>
        <v>0</v>
      </c>
      <c r="AO417" s="1"/>
      <c r="AP417" s="1"/>
      <c r="AQ417" s="14"/>
      <c r="AR417" s="14"/>
      <c r="AS417" s="14"/>
      <c r="AT417" s="10"/>
      <c r="AU417" s="1"/>
      <c r="AV417" s="10"/>
      <c r="AW417" s="1"/>
      <c r="AX417" s="1"/>
      <c r="AY417" s="1"/>
      <c r="AZ417" s="1"/>
      <c r="BA417" s="1"/>
      <c r="BB417" s="1"/>
      <c r="BC417" s="1"/>
      <c r="BD417" s="23"/>
      <c r="BE417" s="23"/>
      <c r="BF417" s="10"/>
      <c r="BG417" s="23"/>
      <c r="BH417" s="23"/>
      <c r="BI417" s="1"/>
      <c r="BJ417" t="s">
        <v>1160</v>
      </c>
    </row>
    <row r="418" spans="1:62" ht="12.75">
      <c r="A418" s="38" t="s">
        <v>116</v>
      </c>
      <c r="B418" t="s">
        <v>9</v>
      </c>
      <c r="C418" s="25">
        <v>236.4</v>
      </c>
      <c r="D418" t="s">
        <v>1211</v>
      </c>
      <c r="E418" s="25" t="s">
        <v>174</v>
      </c>
      <c r="F418" s="31"/>
      <c r="G418" s="30"/>
      <c r="H418" s="31">
        <f>G418/1.5</f>
        <v>0</v>
      </c>
      <c r="I418" t="s">
        <v>778</v>
      </c>
      <c r="J418" s="1" t="s">
        <v>396</v>
      </c>
      <c r="K418" t="s">
        <v>621</v>
      </c>
      <c r="L418" s="1" t="s">
        <v>809</v>
      </c>
      <c r="M418" s="1" t="s">
        <v>416</v>
      </c>
      <c r="N418" t="s">
        <v>9</v>
      </c>
      <c r="O418" s="4"/>
      <c r="P418" s="23">
        <v>42</v>
      </c>
      <c r="Q418" s="28">
        <v>17</v>
      </c>
      <c r="R418" s="28">
        <v>12</v>
      </c>
      <c r="S418" s="1">
        <v>0</v>
      </c>
      <c r="T418" s="6">
        <f>Q418+(R418/20)+(S418/240)</f>
        <v>17.6</v>
      </c>
      <c r="V418" s="10">
        <f>(T418*20)/P418</f>
        <v>8.380952380952381</v>
      </c>
      <c r="W418" s="1"/>
      <c r="X418" s="10"/>
      <c r="Y418" s="10"/>
      <c r="Z418" s="10"/>
      <c r="AA418" s="10"/>
      <c r="AB418" s="10"/>
      <c r="AC418" s="10"/>
      <c r="AE418" s="6"/>
      <c r="AF418" s="1"/>
      <c r="AG418" s="6">
        <f>AE418+AF418</f>
        <v>0</v>
      </c>
      <c r="AH418" s="6">
        <f>U418+AG418</f>
        <v>0</v>
      </c>
      <c r="AI418" s="1"/>
      <c r="AJ418" s="1"/>
      <c r="AK418" s="1"/>
      <c r="AL418" s="18" t="e">
        <f>AE418/AH418</f>
        <v>#VALUE!</v>
      </c>
      <c r="AM418" s="18" t="e">
        <f>AF418/AH418</f>
        <v>#VALUE!</v>
      </c>
      <c r="AN418" s="17" t="e">
        <f>(AG418)/AH418</f>
        <v>#VALUE!</v>
      </c>
      <c r="AO418" s="1"/>
      <c r="AP418" s="1"/>
      <c r="AQ418" s="14"/>
      <c r="AR418" s="14"/>
      <c r="AS418" s="14"/>
      <c r="AT418" s="10"/>
      <c r="AU418" s="1"/>
      <c r="AV418" s="10"/>
      <c r="AW418" s="1"/>
      <c r="AX418" s="1"/>
      <c r="AY418" s="1"/>
      <c r="AZ418" s="1"/>
      <c r="BA418" s="1"/>
      <c r="BB418" s="1"/>
      <c r="BC418" s="1"/>
      <c r="BD418" s="23"/>
      <c r="BE418" s="23"/>
      <c r="BF418" s="10"/>
      <c r="BG418" s="23"/>
      <c r="BH418" s="23"/>
      <c r="BI418" s="1"/>
      <c r="BJ418" t="s">
        <v>621</v>
      </c>
    </row>
    <row r="419" spans="6:61" ht="12.75">
      <c r="F419" s="31"/>
      <c r="G419" s="30"/>
      <c r="H419" s="31"/>
      <c r="J419" s="1"/>
      <c r="L419" s="1"/>
      <c r="M419" s="1"/>
      <c r="O419" s="4"/>
      <c r="P419" s="23"/>
      <c r="Q419" s="28"/>
      <c r="R419" s="28"/>
      <c r="S419" s="1"/>
      <c r="W419" s="1"/>
      <c r="X419" s="10"/>
      <c r="Y419" s="10"/>
      <c r="Z419" s="10"/>
      <c r="AA419" s="10"/>
      <c r="AB419" s="10"/>
      <c r="AC419" s="10"/>
      <c r="AE419" s="6"/>
      <c r="AF419" s="1"/>
      <c r="AG419" s="6">
        <f>AE419+AF419</f>
        <v>0</v>
      </c>
      <c r="AH419" s="6">
        <f>U419+AG419</f>
        <v>0</v>
      </c>
      <c r="AI419" s="1"/>
      <c r="AJ419" s="1"/>
      <c r="AK419" s="1"/>
      <c r="AL419" s="18" t="e">
        <f>AE419/AH419</f>
        <v>#VALUE!</v>
      </c>
      <c r="AM419" s="18" t="e">
        <f>AF419/AH419</f>
        <v>#VALUE!</v>
      </c>
      <c r="AN419" s="17" t="e">
        <f>(AG419)/AH419</f>
        <v>#VALUE!</v>
      </c>
      <c r="AO419" s="1"/>
      <c r="AP419" s="1"/>
      <c r="AQ419" s="14"/>
      <c r="AR419" s="14"/>
      <c r="AS419" s="14"/>
      <c r="AT419" s="10"/>
      <c r="AU419" s="1"/>
      <c r="AV419" s="10"/>
      <c r="AW419" s="1"/>
      <c r="AX419" s="1"/>
      <c r="AY419" s="1"/>
      <c r="AZ419" s="1"/>
      <c r="BA419" s="1"/>
      <c r="BB419" s="1"/>
      <c r="BC419" s="1"/>
      <c r="BD419" s="23"/>
      <c r="BE419" s="23"/>
      <c r="BF419" s="10"/>
      <c r="BG419" s="23"/>
      <c r="BH419" s="23"/>
      <c r="BI419" s="1"/>
    </row>
    <row r="420" spans="1:62" ht="12.75">
      <c r="A420" s="38" t="s">
        <v>116</v>
      </c>
      <c r="B420" t="s">
        <v>9</v>
      </c>
      <c r="C420" s="25" t="s">
        <v>255</v>
      </c>
      <c r="D420" t="s">
        <v>1211</v>
      </c>
      <c r="E420" s="25" t="s">
        <v>174</v>
      </c>
      <c r="F420" s="31"/>
      <c r="G420" s="30"/>
      <c r="H420" s="31">
        <f>G420/1.5</f>
        <v>0</v>
      </c>
      <c r="I420" t="s">
        <v>773</v>
      </c>
      <c r="J420" s="1" t="s">
        <v>396</v>
      </c>
      <c r="K420" t="s">
        <v>621</v>
      </c>
      <c r="L420" s="1" t="s">
        <v>809</v>
      </c>
      <c r="M420" s="1" t="s">
        <v>416</v>
      </c>
      <c r="N420" t="s">
        <v>1038</v>
      </c>
      <c r="O420" s="4"/>
      <c r="P420" s="23">
        <v>24</v>
      </c>
      <c r="Q420" s="28">
        <v>12</v>
      </c>
      <c r="R420" s="28">
        <v>6</v>
      </c>
      <c r="S420" s="1">
        <v>0</v>
      </c>
      <c r="T420" s="6">
        <f>Q420+(R420/20)+(S420/240)</f>
        <v>12.3</v>
      </c>
      <c r="V420" s="10">
        <f>(T420*20)/P420</f>
        <v>10.25</v>
      </c>
      <c r="W420" s="1"/>
      <c r="X420" s="10"/>
      <c r="Y420" s="10"/>
      <c r="Z420" s="10"/>
      <c r="AA420" s="10"/>
      <c r="AB420" s="10"/>
      <c r="AC420" s="10"/>
      <c r="AE420" s="6"/>
      <c r="AF420" s="1"/>
      <c r="AG420" s="6">
        <f>AE420+AF420</f>
        <v>0</v>
      </c>
      <c r="AH420" s="6">
        <f>U420+AG420</f>
        <v>0</v>
      </c>
      <c r="AI420" s="1"/>
      <c r="AJ420" s="1"/>
      <c r="AK420" s="1"/>
      <c r="AL420" s="18" t="e">
        <f>AE420/AH420</f>
        <v>#VALUE!</v>
      </c>
      <c r="AM420" s="18" t="e">
        <f>AF420/AH420</f>
        <v>#VALUE!</v>
      </c>
      <c r="AN420" s="17" t="e">
        <f>(AG420)/AH420</f>
        <v>#VALUE!</v>
      </c>
      <c r="AO420" s="1"/>
      <c r="AP420" s="1"/>
      <c r="AQ420" s="14"/>
      <c r="AR420" s="14"/>
      <c r="AS420" s="14"/>
      <c r="AT420" s="10"/>
      <c r="AU420" s="1"/>
      <c r="AV420" s="10"/>
      <c r="AW420" s="1"/>
      <c r="AX420" s="1"/>
      <c r="AY420" s="1"/>
      <c r="AZ420" s="1"/>
      <c r="BA420" s="1"/>
      <c r="BB420" s="1"/>
      <c r="BC420" s="1"/>
      <c r="BD420" s="23"/>
      <c r="BE420" s="23"/>
      <c r="BF420" s="10"/>
      <c r="BG420" s="23"/>
      <c r="BH420" s="23"/>
      <c r="BI420" s="1"/>
      <c r="BJ420" t="s">
        <v>621</v>
      </c>
    </row>
    <row r="421" spans="1:62" ht="12.75">
      <c r="A421" s="38" t="s">
        <v>116</v>
      </c>
      <c r="B421" t="s">
        <v>9</v>
      </c>
      <c r="C421" s="25" t="s">
        <v>256</v>
      </c>
      <c r="D421" t="s">
        <v>1211</v>
      </c>
      <c r="E421" s="25" t="s">
        <v>174</v>
      </c>
      <c r="F421" s="31">
        <v>2.25</v>
      </c>
      <c r="G421" s="30">
        <f>33/2</f>
        <v>16.5</v>
      </c>
      <c r="H421" s="31">
        <f>G421/1.5</f>
        <v>11</v>
      </c>
      <c r="I421" t="s">
        <v>914</v>
      </c>
      <c r="J421" s="1" t="s">
        <v>396</v>
      </c>
      <c r="K421" t="s">
        <v>623</v>
      </c>
      <c r="L421" s="1" t="s">
        <v>809</v>
      </c>
      <c r="M421" s="1" t="s">
        <v>416</v>
      </c>
      <c r="N421" t="s">
        <v>186</v>
      </c>
      <c r="O421" s="4">
        <v>2.25</v>
      </c>
      <c r="P421" s="23"/>
      <c r="Q421" s="28">
        <v>33</v>
      </c>
      <c r="R421" s="28">
        <v>6</v>
      </c>
      <c r="S421" s="1">
        <v>0</v>
      </c>
      <c r="T421" s="6">
        <f>Q421+(R421/20)+(S421/240)</f>
        <v>33.3</v>
      </c>
      <c r="W421" s="1"/>
      <c r="X421" s="10"/>
      <c r="Y421" s="10"/>
      <c r="Z421" s="10"/>
      <c r="AA421" s="10"/>
      <c r="AB421" s="10"/>
      <c r="AC421" s="10"/>
      <c r="AE421" s="6"/>
      <c r="AF421" s="1"/>
      <c r="AG421" s="6">
        <f>AE421+AF421</f>
        <v>0</v>
      </c>
      <c r="AH421" s="6">
        <f>U421+AG421</f>
        <v>0</v>
      </c>
      <c r="AI421" s="1"/>
      <c r="AJ421" s="1"/>
      <c r="AK421" s="1"/>
      <c r="AL421" s="18" t="e">
        <f>AE421/AH421</f>
        <v>#VALUE!</v>
      </c>
      <c r="AM421" s="18" t="e">
        <f>AF421/AH421</f>
        <v>#VALUE!</v>
      </c>
      <c r="AN421" s="17" t="e">
        <f>(AG421)/AH421</f>
        <v>#VALUE!</v>
      </c>
      <c r="AO421" s="1"/>
      <c r="AP421" s="1"/>
      <c r="AQ421" s="14"/>
      <c r="AR421" s="14"/>
      <c r="AS421" s="14"/>
      <c r="AT421" s="10"/>
      <c r="AU421" s="1"/>
      <c r="AV421" s="10"/>
      <c r="AW421" s="1"/>
      <c r="AX421" s="1"/>
      <c r="AY421" s="1"/>
      <c r="AZ421" s="1"/>
      <c r="BA421" s="1"/>
      <c r="BB421" s="1"/>
      <c r="BC421" s="1"/>
      <c r="BD421" s="23"/>
      <c r="BE421" s="23"/>
      <c r="BF421" s="10"/>
      <c r="BG421" s="23"/>
      <c r="BH421" s="23"/>
      <c r="BI421" s="1"/>
      <c r="BJ421" t="s">
        <v>623</v>
      </c>
    </row>
    <row r="422" spans="1:62" ht="12.75">
      <c r="A422" s="38" t="s">
        <v>116</v>
      </c>
      <c r="B422" t="s">
        <v>9</v>
      </c>
      <c r="C422" s="25" t="s">
        <v>257</v>
      </c>
      <c r="D422" t="s">
        <v>1211</v>
      </c>
      <c r="E422" s="25" t="s">
        <v>174</v>
      </c>
      <c r="F422" s="31">
        <v>11</v>
      </c>
      <c r="G422" s="31">
        <v>5.3954545454545455</v>
      </c>
      <c r="H422" s="31">
        <f>G422/1.5</f>
        <v>3.596969696969697</v>
      </c>
      <c r="I422" t="s">
        <v>569</v>
      </c>
      <c r="J422" s="1" t="s">
        <v>396</v>
      </c>
      <c r="K422" t="s">
        <v>52</v>
      </c>
      <c r="L422" s="1" t="s">
        <v>1327</v>
      </c>
      <c r="M422" s="1" t="s">
        <v>37</v>
      </c>
      <c r="N422" t="s">
        <v>557</v>
      </c>
      <c r="O422" s="4">
        <v>11</v>
      </c>
      <c r="P422" s="23"/>
      <c r="Q422" s="28">
        <v>59</v>
      </c>
      <c r="R422" s="28">
        <v>7</v>
      </c>
      <c r="S422" s="1">
        <v>0</v>
      </c>
      <c r="T422" s="6">
        <f>Q422+(R422/20)+(S422/240)</f>
        <v>59.35</v>
      </c>
      <c r="U422" s="6">
        <f>T422/O422</f>
        <v>5.3954545454545455</v>
      </c>
      <c r="W422" s="1"/>
      <c r="X422" s="10"/>
      <c r="Y422" s="10"/>
      <c r="Z422" s="10"/>
      <c r="AA422" s="10"/>
      <c r="AB422" s="10"/>
      <c r="AC422" s="10"/>
      <c r="AE422" s="6"/>
      <c r="AF422" s="1"/>
      <c r="AG422" s="6">
        <f>AE422+AF422</f>
        <v>0</v>
      </c>
      <c r="AH422" s="6">
        <f>U422+AG422</f>
        <v>5.3954545454545455</v>
      </c>
      <c r="AI422" s="1"/>
      <c r="AJ422" s="1"/>
      <c r="AK422" s="1"/>
      <c r="AL422" s="18">
        <f>AE422/AH422</f>
        <v>0</v>
      </c>
      <c r="AM422" s="18">
        <f>AF422/AH422</f>
        <v>0</v>
      </c>
      <c r="AN422" s="17">
        <f>(AG422)/AH422</f>
        <v>0</v>
      </c>
      <c r="AO422" s="1"/>
      <c r="AP422" s="1"/>
      <c r="AQ422" s="14"/>
      <c r="AR422" s="14"/>
      <c r="AS422" s="14"/>
      <c r="AT422" s="10"/>
      <c r="AU422" s="1"/>
      <c r="AV422" s="10"/>
      <c r="AW422" s="1"/>
      <c r="AX422" s="1"/>
      <c r="AY422" s="1"/>
      <c r="AZ422" s="1"/>
      <c r="BA422" s="1"/>
      <c r="BB422" s="1"/>
      <c r="BC422" s="1"/>
      <c r="BD422" s="23"/>
      <c r="BE422" s="23"/>
      <c r="BF422" s="10"/>
      <c r="BG422" s="23"/>
      <c r="BH422" s="23"/>
      <c r="BI422" s="1"/>
      <c r="BJ422" t="s">
        <v>52</v>
      </c>
    </row>
    <row r="423" spans="1:62" ht="12.75">
      <c r="A423" s="38" t="s">
        <v>116</v>
      </c>
      <c r="B423" t="s">
        <v>9</v>
      </c>
      <c r="C423" s="25" t="s">
        <v>258</v>
      </c>
      <c r="D423" t="s">
        <v>1211</v>
      </c>
      <c r="E423" s="25" t="s">
        <v>174</v>
      </c>
      <c r="F423" s="31"/>
      <c r="G423" s="30"/>
      <c r="H423" s="31">
        <f>G423/1.5</f>
        <v>0</v>
      </c>
      <c r="I423" t="s">
        <v>706</v>
      </c>
      <c r="J423" s="1" t="s">
        <v>396</v>
      </c>
      <c r="K423" t="s">
        <v>690</v>
      </c>
      <c r="L423" s="1" t="s">
        <v>1341</v>
      </c>
      <c r="M423" s="1" t="s">
        <v>1064</v>
      </c>
      <c r="N423" t="s">
        <v>9</v>
      </c>
      <c r="O423" s="4"/>
      <c r="P423" s="23">
        <v>20</v>
      </c>
      <c r="Q423" s="28">
        <v>4</v>
      </c>
      <c r="R423" s="28">
        <v>7</v>
      </c>
      <c r="S423" s="1">
        <v>0</v>
      </c>
      <c r="T423" s="6">
        <f>Q423+(R423/20)+(S423/240)</f>
        <v>4.35</v>
      </c>
      <c r="V423" s="10">
        <f>(T423*20)/P423</f>
        <v>4.35</v>
      </c>
      <c r="W423" s="1"/>
      <c r="X423" s="10"/>
      <c r="Y423" s="10"/>
      <c r="Z423" s="10"/>
      <c r="AA423" s="10"/>
      <c r="AB423" s="10"/>
      <c r="AC423" s="10"/>
      <c r="AE423" s="6"/>
      <c r="AF423" s="1"/>
      <c r="AG423" s="6">
        <f>AE423+AF423</f>
        <v>0</v>
      </c>
      <c r="AH423" s="6">
        <f>U423+AG423</f>
        <v>0</v>
      </c>
      <c r="AI423" s="1"/>
      <c r="AJ423" s="1"/>
      <c r="AK423" s="1"/>
      <c r="AL423" s="18" t="e">
        <f>AE423/AH423</f>
        <v>#VALUE!</v>
      </c>
      <c r="AM423" s="18" t="e">
        <f>AF423/AH423</f>
        <v>#VALUE!</v>
      </c>
      <c r="AN423" s="17" t="e">
        <f>(AG423)/AH423</f>
        <v>#VALUE!</v>
      </c>
      <c r="AO423" s="1"/>
      <c r="AP423" s="1"/>
      <c r="AQ423" s="14"/>
      <c r="AR423" s="14"/>
      <c r="AS423" s="14"/>
      <c r="AT423" s="10"/>
      <c r="AU423" s="1"/>
      <c r="AV423" s="10"/>
      <c r="AW423" s="1"/>
      <c r="AX423" s="1"/>
      <c r="AY423" s="1"/>
      <c r="AZ423" s="1"/>
      <c r="BA423" s="1"/>
      <c r="BB423" s="1"/>
      <c r="BC423" s="1"/>
      <c r="BD423" s="23"/>
      <c r="BE423" s="23"/>
      <c r="BF423" s="10"/>
      <c r="BG423" s="23"/>
      <c r="BH423" s="23"/>
      <c r="BI423" s="1"/>
      <c r="BJ423" t="s">
        <v>690</v>
      </c>
    </row>
    <row r="424" spans="1:61" ht="12.75">
      <c r="A424" s="38"/>
      <c r="C424" s="25"/>
      <c r="E424" s="25"/>
      <c r="F424" s="31"/>
      <c r="G424" s="31"/>
      <c r="H424" s="31"/>
      <c r="J424" s="1"/>
      <c r="L424" s="1"/>
      <c r="M424" s="1"/>
      <c r="O424" s="4"/>
      <c r="P424" s="23"/>
      <c r="Q424" s="28"/>
      <c r="R424" s="28"/>
      <c r="S424" s="1"/>
      <c r="T424" s="6"/>
      <c r="U424" s="6"/>
      <c r="V424" s="10"/>
      <c r="W424" s="1"/>
      <c r="X424" s="10"/>
      <c r="Y424" s="10"/>
      <c r="Z424" s="10"/>
      <c r="AA424" s="10"/>
      <c r="AB424" s="10"/>
      <c r="AC424" s="10"/>
      <c r="AE424" s="6"/>
      <c r="AF424" s="1"/>
      <c r="AG424" s="6">
        <f>AE424+AF424</f>
        <v>0</v>
      </c>
      <c r="AH424" s="6">
        <f>U424+AG424</f>
        <v>0</v>
      </c>
      <c r="AI424" s="1"/>
      <c r="AJ424" s="1"/>
      <c r="AK424" s="1"/>
      <c r="AL424" s="18" t="e">
        <f>AE424/AH424</f>
        <v>#VALUE!</v>
      </c>
      <c r="AM424" s="18" t="e">
        <f>AF424/AH424</f>
        <v>#VALUE!</v>
      </c>
      <c r="AN424" s="17" t="e">
        <f>(AG424)/AH424</f>
        <v>#VALUE!</v>
      </c>
      <c r="AO424" s="1"/>
      <c r="AP424" s="1"/>
      <c r="AQ424" s="14"/>
      <c r="AR424" s="14"/>
      <c r="AS424" s="14"/>
      <c r="AT424" s="10"/>
      <c r="AU424" s="1"/>
      <c r="AV424" s="10"/>
      <c r="AW424" s="1"/>
      <c r="AX424" s="1"/>
      <c r="AY424" s="1"/>
      <c r="AZ424" s="1"/>
      <c r="BA424" s="1"/>
      <c r="BB424" s="1"/>
      <c r="BC424" s="1"/>
      <c r="BD424" s="23"/>
      <c r="BE424" s="23"/>
      <c r="BF424" s="10"/>
      <c r="BG424" s="23"/>
      <c r="BH424" s="23"/>
      <c r="BI424" s="1"/>
    </row>
    <row r="425" spans="1:62" ht="12.75">
      <c r="A425" s="38" t="s">
        <v>117</v>
      </c>
      <c r="B425" t="s">
        <v>9</v>
      </c>
      <c r="C425" s="25">
        <v>237.1</v>
      </c>
      <c r="D425" t="s">
        <v>1212</v>
      </c>
      <c r="E425" s="25" t="s">
        <v>164</v>
      </c>
      <c r="F425" s="31"/>
      <c r="G425" s="31"/>
      <c r="H425" s="31">
        <f>G425/1.5</f>
        <v>0</v>
      </c>
      <c r="I425" t="s">
        <v>1412</v>
      </c>
      <c r="J425" s="1" t="s">
        <v>396</v>
      </c>
      <c r="K425" t="s">
        <v>1159</v>
      </c>
      <c r="L425" s="1" t="s">
        <v>1341</v>
      </c>
      <c r="M425" s="1" t="s">
        <v>416</v>
      </c>
      <c r="N425" t="s">
        <v>1264</v>
      </c>
      <c r="O425" s="4"/>
      <c r="P425" s="23">
        <v>170</v>
      </c>
      <c r="Q425" s="28">
        <v>97</v>
      </c>
      <c r="R425" s="28">
        <v>0</v>
      </c>
      <c r="S425" s="1">
        <v>0</v>
      </c>
      <c r="T425" s="6">
        <f>Q425+(R425/20)+(S425/240)</f>
        <v>97</v>
      </c>
      <c r="U425" s="6"/>
      <c r="V425" s="10">
        <f>(T425*20)/P425</f>
        <v>11.411764705882353</v>
      </c>
      <c r="W425" s="1"/>
      <c r="X425" s="10"/>
      <c r="Y425" s="10"/>
      <c r="Z425" s="10"/>
      <c r="AA425" s="10"/>
      <c r="AB425" s="10"/>
      <c r="AC425" s="10"/>
      <c r="AE425" s="6"/>
      <c r="AF425" s="1"/>
      <c r="AG425" s="6">
        <f>AE425+AF425</f>
        <v>0</v>
      </c>
      <c r="AH425" s="6">
        <f>U425+AG425</f>
        <v>0</v>
      </c>
      <c r="AI425" s="1"/>
      <c r="AJ425" s="1"/>
      <c r="AK425" s="1"/>
      <c r="AL425" s="18" t="e">
        <f>AE425/AH425</f>
        <v>#VALUE!</v>
      </c>
      <c r="AM425" s="18" t="e">
        <f>AF425/AH425</f>
        <v>#VALUE!</v>
      </c>
      <c r="AN425" s="17" t="e">
        <f>(AG425)/AH425</f>
        <v>#VALUE!</v>
      </c>
      <c r="AO425" s="1"/>
      <c r="AP425" s="1"/>
      <c r="AQ425" s="14"/>
      <c r="AR425" s="14"/>
      <c r="AS425" s="14"/>
      <c r="AT425" s="10"/>
      <c r="AU425" s="1"/>
      <c r="AV425" s="10"/>
      <c r="AW425" s="1"/>
      <c r="AX425" s="1"/>
      <c r="AY425" s="1"/>
      <c r="AZ425" s="1"/>
      <c r="BA425" s="1"/>
      <c r="BB425" s="1"/>
      <c r="BC425" s="1"/>
      <c r="BD425" s="23"/>
      <c r="BE425" s="23"/>
      <c r="BF425" s="10"/>
      <c r="BG425" s="23"/>
      <c r="BH425" s="23"/>
      <c r="BI425" s="1"/>
      <c r="BJ425" t="s">
        <v>1159</v>
      </c>
    </row>
    <row r="426" spans="1:62" ht="12.75">
      <c r="A426" s="38" t="s">
        <v>117</v>
      </c>
      <c r="B426" t="s">
        <v>9</v>
      </c>
      <c r="C426" s="25">
        <v>237.2</v>
      </c>
      <c r="D426" t="s">
        <v>1212</v>
      </c>
      <c r="E426" s="25" t="s">
        <v>164</v>
      </c>
      <c r="F426" s="31">
        <f>4/3</f>
        <v>1.3333333333333333</v>
      </c>
      <c r="G426" s="31">
        <v>18</v>
      </c>
      <c r="H426" s="31">
        <f>G426/1.5</f>
        <v>12</v>
      </c>
      <c r="I426" t="s">
        <v>1412</v>
      </c>
      <c r="J426" s="1" t="s">
        <v>396</v>
      </c>
      <c r="K426" t="s">
        <v>1159</v>
      </c>
      <c r="L426" s="1" t="s">
        <v>1341</v>
      </c>
      <c r="M426" s="1" t="s">
        <v>416</v>
      </c>
      <c r="N426" t="s">
        <v>379</v>
      </c>
      <c r="O426" s="4">
        <f>4/3</f>
        <v>1.3333333333333333</v>
      </c>
      <c r="P426" s="23"/>
      <c r="Q426" s="28">
        <v>24</v>
      </c>
      <c r="R426" s="28">
        <v>0</v>
      </c>
      <c r="S426" s="1">
        <v>0</v>
      </c>
      <c r="T426" s="6">
        <f>Q426+(R426/20)+(S426/240)</f>
        <v>24</v>
      </c>
      <c r="U426" s="6">
        <f>T426/O426</f>
        <v>18</v>
      </c>
      <c r="V426" s="10"/>
      <c r="W426" s="1"/>
      <c r="X426" s="10"/>
      <c r="Y426" s="10"/>
      <c r="Z426" s="10"/>
      <c r="AA426" s="10"/>
      <c r="AB426" s="10"/>
      <c r="AC426" s="10"/>
      <c r="AE426" s="6"/>
      <c r="AF426" s="1"/>
      <c r="AG426" s="6">
        <f>AE426+AF426</f>
        <v>0</v>
      </c>
      <c r="AH426" s="6">
        <f>U426+AG426</f>
        <v>18</v>
      </c>
      <c r="AI426" s="1"/>
      <c r="AJ426" s="1"/>
      <c r="AK426" s="1"/>
      <c r="AL426" s="18">
        <f>AE426/AH426</f>
        <v>0</v>
      </c>
      <c r="AM426" s="18">
        <f>AF426/AH426</f>
        <v>0</v>
      </c>
      <c r="AN426" s="17">
        <f>(AG426)/AH426</f>
        <v>0</v>
      </c>
      <c r="AO426" s="1"/>
      <c r="AP426" s="1"/>
      <c r="AQ426" s="14"/>
      <c r="AR426" s="14"/>
      <c r="AS426" s="14"/>
      <c r="AT426" s="10"/>
      <c r="AU426" s="1"/>
      <c r="AV426" s="10"/>
      <c r="AW426" s="1"/>
      <c r="AX426" s="1"/>
      <c r="AY426" s="1"/>
      <c r="AZ426" s="1"/>
      <c r="BA426" s="1"/>
      <c r="BB426" s="1"/>
      <c r="BC426" s="1"/>
      <c r="BD426" s="23"/>
      <c r="BE426" s="23"/>
      <c r="BF426" s="10"/>
      <c r="BG426" s="23"/>
      <c r="BH426" s="23"/>
      <c r="BI426" s="1"/>
      <c r="BJ426" t="s">
        <v>1159</v>
      </c>
    </row>
    <row r="427" spans="1:62" ht="12.75">
      <c r="A427" s="38" t="s">
        <v>117</v>
      </c>
      <c r="B427" t="s">
        <v>9</v>
      </c>
      <c r="C427" s="25">
        <v>237.3</v>
      </c>
      <c r="D427" t="s">
        <v>1212</v>
      </c>
      <c r="E427" s="25" t="s">
        <v>164</v>
      </c>
      <c r="F427" s="31">
        <v>1</v>
      </c>
      <c r="G427" s="31">
        <v>17</v>
      </c>
      <c r="H427" s="31">
        <f>G427/1.5</f>
        <v>11.333333333333334</v>
      </c>
      <c r="I427" t="s">
        <v>1412</v>
      </c>
      <c r="J427" s="1" t="s">
        <v>396</v>
      </c>
      <c r="K427" t="s">
        <v>1159</v>
      </c>
      <c r="L427" s="1" t="s">
        <v>1341</v>
      </c>
      <c r="M427" s="1" t="s">
        <v>416</v>
      </c>
      <c r="N427" t="s">
        <v>1092</v>
      </c>
      <c r="O427" s="4">
        <v>1</v>
      </c>
      <c r="P427" s="23"/>
      <c r="Q427" s="28">
        <v>17</v>
      </c>
      <c r="R427" s="28">
        <v>0</v>
      </c>
      <c r="S427" s="1">
        <v>0</v>
      </c>
      <c r="T427" s="6">
        <f>Q427+(R427/20)+(S427/240)</f>
        <v>17</v>
      </c>
      <c r="U427" s="6">
        <f>T427/O427</f>
        <v>17</v>
      </c>
      <c r="V427" s="10"/>
      <c r="W427" s="1"/>
      <c r="X427" s="10"/>
      <c r="Y427" s="10"/>
      <c r="Z427" s="10"/>
      <c r="AA427" s="10"/>
      <c r="AB427" s="10"/>
      <c r="AC427" s="10"/>
      <c r="AE427" s="6"/>
      <c r="AF427" s="1"/>
      <c r="AG427" s="6">
        <f>AE427+AF427</f>
        <v>0</v>
      </c>
      <c r="AH427" s="6">
        <f>U427+AG427</f>
        <v>17</v>
      </c>
      <c r="AI427" s="1"/>
      <c r="AJ427" s="1"/>
      <c r="AK427" s="1"/>
      <c r="AL427" s="18">
        <f>AE427/AH427</f>
        <v>0</v>
      </c>
      <c r="AM427" s="18">
        <f>AF427/AH427</f>
        <v>0</v>
      </c>
      <c r="AN427" s="17">
        <f>(AG427)/AH427</f>
        <v>0</v>
      </c>
      <c r="AO427" s="1"/>
      <c r="AP427" s="1"/>
      <c r="AQ427" s="14"/>
      <c r="AR427" s="14"/>
      <c r="AS427" s="14"/>
      <c r="AT427" s="10"/>
      <c r="AU427" s="1"/>
      <c r="AV427" s="10"/>
      <c r="AW427" s="1"/>
      <c r="AX427" s="1"/>
      <c r="AY427" s="1"/>
      <c r="AZ427" s="1"/>
      <c r="BA427" s="1"/>
      <c r="BB427" s="1"/>
      <c r="BC427" s="1"/>
      <c r="BD427" s="23"/>
      <c r="BE427" s="23"/>
      <c r="BF427" s="10"/>
      <c r="BG427" s="23"/>
      <c r="BH427" s="23"/>
      <c r="BI427" s="1"/>
      <c r="BJ427" t="s">
        <v>1159</v>
      </c>
    </row>
    <row r="428" spans="1:62" ht="12.75">
      <c r="A428" s="38" t="s">
        <v>117</v>
      </c>
      <c r="B428" t="s">
        <v>9</v>
      </c>
      <c r="C428" s="25">
        <v>237.4</v>
      </c>
      <c r="D428" t="s">
        <v>1212</v>
      </c>
      <c r="E428" s="25" t="s">
        <v>164</v>
      </c>
      <c r="F428" s="31"/>
      <c r="G428" s="31"/>
      <c r="H428" s="31">
        <f>G428/1.5</f>
        <v>0</v>
      </c>
      <c r="I428" t="s">
        <v>778</v>
      </c>
      <c r="J428" s="1" t="s">
        <v>396</v>
      </c>
      <c r="K428" t="s">
        <v>621</v>
      </c>
      <c r="L428" s="1" t="s">
        <v>809</v>
      </c>
      <c r="M428" s="1" t="s">
        <v>416</v>
      </c>
      <c r="N428" t="s">
        <v>384</v>
      </c>
      <c r="O428" s="4"/>
      <c r="P428" s="23">
        <v>42</v>
      </c>
      <c r="Q428" s="28">
        <v>18</v>
      </c>
      <c r="R428" s="28">
        <v>12</v>
      </c>
      <c r="S428" s="1">
        <v>0</v>
      </c>
      <c r="T428" s="6">
        <f>Q428+(R428/20)+(S428/240)</f>
        <v>18.6</v>
      </c>
      <c r="U428" s="6"/>
      <c r="V428" s="10">
        <f>(T428*20)/P428</f>
        <v>8.857142857142858</v>
      </c>
      <c r="W428" s="1"/>
      <c r="X428" s="10"/>
      <c r="Y428" s="10"/>
      <c r="Z428" s="10"/>
      <c r="AA428" s="10"/>
      <c r="AB428" s="10"/>
      <c r="AC428" s="10"/>
      <c r="AE428" s="6"/>
      <c r="AF428" s="1"/>
      <c r="AG428" s="6">
        <f>AE428+AF428</f>
        <v>0</v>
      </c>
      <c r="AH428" s="6">
        <f>U428+AG428</f>
        <v>0</v>
      </c>
      <c r="AI428" s="1"/>
      <c r="AJ428" s="1"/>
      <c r="AK428" s="1"/>
      <c r="AL428" s="18" t="e">
        <f>AE428/AH428</f>
        <v>#VALUE!</v>
      </c>
      <c r="AM428" s="18" t="e">
        <f>AF428/AH428</f>
        <v>#VALUE!</v>
      </c>
      <c r="AN428" s="17" t="e">
        <f>(AG428)/AH428</f>
        <v>#VALUE!</v>
      </c>
      <c r="AO428" s="1"/>
      <c r="AP428" s="1"/>
      <c r="AQ428" s="14"/>
      <c r="AR428" s="14"/>
      <c r="AS428" s="14"/>
      <c r="AT428" s="10"/>
      <c r="AU428" s="1"/>
      <c r="AV428" s="10"/>
      <c r="AW428" s="1"/>
      <c r="AX428" s="1"/>
      <c r="AY428" s="1"/>
      <c r="AZ428" s="1"/>
      <c r="BA428" s="1"/>
      <c r="BB428" s="1"/>
      <c r="BC428" s="1"/>
      <c r="BD428" s="23"/>
      <c r="BE428" s="23"/>
      <c r="BF428" s="10"/>
      <c r="BG428" s="23"/>
      <c r="BH428" s="23"/>
      <c r="BI428" s="1"/>
      <c r="BJ428" t="s">
        <v>621</v>
      </c>
    </row>
    <row r="429" spans="1:62" ht="12.75">
      <c r="A429" s="38" t="s">
        <v>117</v>
      </c>
      <c r="B429" t="s">
        <v>9</v>
      </c>
      <c r="C429" s="25">
        <v>237.5</v>
      </c>
      <c r="D429" t="s">
        <v>1212</v>
      </c>
      <c r="E429" s="25" t="s">
        <v>164</v>
      </c>
      <c r="F429" s="31"/>
      <c r="G429" s="31"/>
      <c r="H429" s="31">
        <f>G429/1.5</f>
        <v>0</v>
      </c>
      <c r="I429" t="s">
        <v>773</v>
      </c>
      <c r="J429" s="1" t="s">
        <v>396</v>
      </c>
      <c r="K429" t="s">
        <v>621</v>
      </c>
      <c r="L429" s="1" t="s">
        <v>809</v>
      </c>
      <c r="M429" s="1" t="s">
        <v>416</v>
      </c>
      <c r="N429" t="s">
        <v>373</v>
      </c>
      <c r="O429" s="4"/>
      <c r="P429" s="23">
        <v>24</v>
      </c>
      <c r="Q429" s="28">
        <v>8</v>
      </c>
      <c r="R429" s="28">
        <v>8</v>
      </c>
      <c r="S429" s="1">
        <v>0</v>
      </c>
      <c r="T429" s="6">
        <f>Q429+(R429/20)+(S429/240)</f>
        <v>8.4</v>
      </c>
      <c r="U429" s="6"/>
      <c r="V429" s="10">
        <f>(T429*20)/P429</f>
        <v>7</v>
      </c>
      <c r="W429" s="1"/>
      <c r="X429" s="10"/>
      <c r="Y429" s="10"/>
      <c r="Z429" s="10"/>
      <c r="AA429" s="10"/>
      <c r="AB429" s="10"/>
      <c r="AC429" s="10"/>
      <c r="AE429" s="6"/>
      <c r="AF429" s="1"/>
      <c r="AG429" s="6">
        <f>AE429+AF429</f>
        <v>0</v>
      </c>
      <c r="AH429" s="6">
        <f>U429+AG429</f>
        <v>0</v>
      </c>
      <c r="AI429" s="1"/>
      <c r="AJ429" s="1"/>
      <c r="AK429" s="1"/>
      <c r="AL429" s="18" t="e">
        <f>AE429/AH429</f>
        <v>#VALUE!</v>
      </c>
      <c r="AM429" s="18" t="e">
        <f>AF429/AH429</f>
        <v>#VALUE!</v>
      </c>
      <c r="AN429" s="17" t="e">
        <f>(AG429)/AH429</f>
        <v>#VALUE!</v>
      </c>
      <c r="AO429" s="1"/>
      <c r="AP429" s="1"/>
      <c r="AQ429" s="14"/>
      <c r="AR429" s="14"/>
      <c r="AS429" s="14"/>
      <c r="AT429" s="10"/>
      <c r="AU429" s="1"/>
      <c r="AV429" s="10"/>
      <c r="AW429" s="1"/>
      <c r="AX429" s="1"/>
      <c r="AY429" s="1"/>
      <c r="AZ429" s="1"/>
      <c r="BA429" s="1"/>
      <c r="BB429" s="1"/>
      <c r="BC429" s="1"/>
      <c r="BD429" s="23"/>
      <c r="BE429" s="23"/>
      <c r="BF429" s="10"/>
      <c r="BG429" s="23"/>
      <c r="BH429" s="23"/>
      <c r="BI429" s="1"/>
      <c r="BJ429" t="s">
        <v>621</v>
      </c>
    </row>
    <row r="430" spans="1:61" ht="12.75">
      <c r="A430" s="38"/>
      <c r="F430" s="31"/>
      <c r="G430" s="31"/>
      <c r="H430" s="31"/>
      <c r="O430" s="4"/>
      <c r="P430" s="23"/>
      <c r="Q430" s="28"/>
      <c r="R430" s="28"/>
      <c r="S430" s="1"/>
      <c r="T430" s="6"/>
      <c r="U430" s="6"/>
      <c r="V430" s="10"/>
      <c r="W430" s="1"/>
      <c r="X430" s="10"/>
      <c r="Y430" s="10"/>
      <c r="Z430" s="10"/>
      <c r="AA430" s="10"/>
      <c r="AB430" s="10"/>
      <c r="AC430" s="10"/>
      <c r="AE430" s="6"/>
      <c r="AF430" s="1"/>
      <c r="AG430" s="6">
        <f>AE430+AF430</f>
        <v>0</v>
      </c>
      <c r="AH430" s="6">
        <f>U430+AG430</f>
        <v>0</v>
      </c>
      <c r="AI430" s="1"/>
      <c r="AJ430" s="1"/>
      <c r="AK430" s="1"/>
      <c r="AL430" s="18" t="e">
        <f>AE430/AH430</f>
        <v>#VALUE!</v>
      </c>
      <c r="AM430" s="18" t="e">
        <f>AF430/AH430</f>
        <v>#VALUE!</v>
      </c>
      <c r="AN430" s="17" t="e">
        <f>(AG430)/AH430</f>
        <v>#VALUE!</v>
      </c>
      <c r="AO430" s="1"/>
      <c r="AP430" s="1"/>
      <c r="AQ430" s="14"/>
      <c r="AR430" s="14"/>
      <c r="AS430" s="14"/>
      <c r="AT430" s="10"/>
      <c r="AU430" s="1"/>
      <c r="AV430" s="10"/>
      <c r="AW430" s="1"/>
      <c r="AX430" s="1"/>
      <c r="AY430" s="1"/>
      <c r="AZ430" s="1"/>
      <c r="BA430" s="1"/>
      <c r="BB430" s="1"/>
      <c r="BC430" s="1"/>
      <c r="BD430" s="23"/>
      <c r="BE430" s="23"/>
      <c r="BF430" s="10"/>
      <c r="BG430" s="23"/>
      <c r="BH430" s="23"/>
      <c r="BI430" s="1"/>
    </row>
    <row r="431" spans="1:62" ht="12.75">
      <c r="A431" s="38" t="s">
        <v>117</v>
      </c>
      <c r="B431" t="s">
        <v>9</v>
      </c>
      <c r="C431" s="25" t="s">
        <v>259</v>
      </c>
      <c r="D431" t="s">
        <v>1212</v>
      </c>
      <c r="E431" s="25" t="s">
        <v>164</v>
      </c>
      <c r="F431" s="31">
        <v>2.25</v>
      </c>
      <c r="G431" s="31">
        <v>14.8</v>
      </c>
      <c r="H431" s="31">
        <f>G431/1.5</f>
        <v>9.866666666666667</v>
      </c>
      <c r="I431" t="s">
        <v>1406</v>
      </c>
      <c r="J431" s="1" t="s">
        <v>396</v>
      </c>
      <c r="K431" t="s">
        <v>623</v>
      </c>
      <c r="L431" s="1" t="s">
        <v>809</v>
      </c>
      <c r="M431" s="1" t="s">
        <v>416</v>
      </c>
      <c r="N431" t="s">
        <v>186</v>
      </c>
      <c r="O431" s="4">
        <v>2.25</v>
      </c>
      <c r="P431" s="23"/>
      <c r="Q431" s="28">
        <v>33</v>
      </c>
      <c r="R431" s="28">
        <v>6</v>
      </c>
      <c r="S431" s="1">
        <v>0</v>
      </c>
      <c r="T431" s="6">
        <f>Q431+(R431/20)+(S431/240)</f>
        <v>33.3</v>
      </c>
      <c r="U431" s="6">
        <f>T431/O431</f>
        <v>14.799999999999999</v>
      </c>
      <c r="V431" s="10"/>
      <c r="W431" s="1"/>
      <c r="X431" s="10"/>
      <c r="Y431" s="10"/>
      <c r="Z431" s="10"/>
      <c r="AA431" s="10"/>
      <c r="AB431" s="10"/>
      <c r="AC431" s="10"/>
      <c r="AE431" s="6"/>
      <c r="AF431" s="1"/>
      <c r="AG431" s="6">
        <f>AE431+AF431</f>
        <v>0</v>
      </c>
      <c r="AH431" s="6">
        <f>U431+AG431</f>
        <v>14.799999999999999</v>
      </c>
      <c r="AI431" s="1"/>
      <c r="AJ431" s="1"/>
      <c r="AK431" s="1"/>
      <c r="AL431" s="18">
        <f>AE431/AH431</f>
        <v>0</v>
      </c>
      <c r="AM431" s="18">
        <f>AF431/AH431</f>
        <v>0</v>
      </c>
      <c r="AN431" s="17">
        <f>(AG431)/AH431</f>
        <v>0</v>
      </c>
      <c r="AO431" s="1"/>
      <c r="AP431" s="1"/>
      <c r="AQ431" s="14"/>
      <c r="AR431" s="14"/>
      <c r="AS431" s="14"/>
      <c r="AT431" s="10"/>
      <c r="AU431" s="1"/>
      <c r="AV431" s="10"/>
      <c r="AW431" s="1"/>
      <c r="AX431" s="1"/>
      <c r="AY431" s="1"/>
      <c r="AZ431" s="1"/>
      <c r="BA431" s="1"/>
      <c r="BB431" s="1"/>
      <c r="BC431" s="1"/>
      <c r="BD431" s="23"/>
      <c r="BE431" s="23"/>
      <c r="BF431" s="10"/>
      <c r="BG431" s="23"/>
      <c r="BH431" s="23"/>
      <c r="BI431" s="1"/>
      <c r="BJ431" t="s">
        <v>623</v>
      </c>
    </row>
    <row r="432" spans="1:62" ht="12.75">
      <c r="A432" s="38" t="s">
        <v>117</v>
      </c>
      <c r="B432" t="s">
        <v>9</v>
      </c>
      <c r="C432" s="25" t="s">
        <v>260</v>
      </c>
      <c r="D432" t="s">
        <v>1212</v>
      </c>
      <c r="E432" s="25" t="s">
        <v>164</v>
      </c>
      <c r="F432" s="31">
        <v>11</v>
      </c>
      <c r="G432" s="31">
        <v>5.298863636363636</v>
      </c>
      <c r="H432" s="31">
        <f>G432/1.5</f>
        <v>3.5325757575757577</v>
      </c>
      <c r="I432" t="s">
        <v>360</v>
      </c>
      <c r="J432" s="1" t="s">
        <v>396</v>
      </c>
      <c r="K432" t="s">
        <v>387</v>
      </c>
      <c r="L432" s="1" t="s">
        <v>1328</v>
      </c>
      <c r="M432" s="1" t="s">
        <v>33</v>
      </c>
      <c r="N432" t="s">
        <v>557</v>
      </c>
      <c r="O432" s="4">
        <v>11</v>
      </c>
      <c r="P432" s="23"/>
      <c r="Q432" s="28">
        <v>58</v>
      </c>
      <c r="R432" s="28">
        <v>5</v>
      </c>
      <c r="S432" s="1">
        <v>9</v>
      </c>
      <c r="T432" s="6">
        <f>Q432+(R432/20)+(S432/240)</f>
        <v>58.2875</v>
      </c>
      <c r="U432" s="6">
        <f>T432/O432</f>
        <v>5.298863636363636</v>
      </c>
      <c r="V432" s="10"/>
      <c r="W432" s="1"/>
      <c r="X432" s="10"/>
      <c r="Y432" s="10"/>
      <c r="Z432" s="10"/>
      <c r="AA432" s="10"/>
      <c r="AB432" s="10"/>
      <c r="AC432" s="10"/>
      <c r="AE432" s="6"/>
      <c r="AF432" s="1"/>
      <c r="AG432" s="6">
        <f>AE432+AF432</f>
        <v>0</v>
      </c>
      <c r="AH432" s="6">
        <f>U432+AG432</f>
        <v>5.298863636363636</v>
      </c>
      <c r="AI432" s="1"/>
      <c r="AJ432" s="1"/>
      <c r="AK432" s="1"/>
      <c r="AL432" s="18">
        <f>AE432/AH432</f>
        <v>0</v>
      </c>
      <c r="AM432" s="18">
        <f>AF432/AH432</f>
        <v>0</v>
      </c>
      <c r="AN432" s="17">
        <f>(AG432)/AH432</f>
        <v>0</v>
      </c>
      <c r="AO432" s="1"/>
      <c r="AP432" s="1"/>
      <c r="AQ432" s="14"/>
      <c r="AR432" s="14"/>
      <c r="AS432" s="14"/>
      <c r="AT432" s="10"/>
      <c r="AU432" s="1"/>
      <c r="AV432" s="10"/>
      <c r="AW432" s="1"/>
      <c r="AX432" s="1"/>
      <c r="AY432" s="1"/>
      <c r="AZ432" s="1"/>
      <c r="BA432" s="1"/>
      <c r="BB432" s="1"/>
      <c r="BC432" s="1"/>
      <c r="BD432" s="23"/>
      <c r="BE432" s="23"/>
      <c r="BF432" s="10"/>
      <c r="BG432" s="23"/>
      <c r="BH432" s="23"/>
      <c r="BI432" s="1"/>
      <c r="BJ432" t="s">
        <v>387</v>
      </c>
    </row>
    <row r="433" spans="1:62" ht="12.75">
      <c r="A433" s="38" t="s">
        <v>117</v>
      </c>
      <c r="B433" t="s">
        <v>9</v>
      </c>
      <c r="C433" s="25" t="s">
        <v>261</v>
      </c>
      <c r="D433" t="s">
        <v>1212</v>
      </c>
      <c r="E433" s="25" t="s">
        <v>164</v>
      </c>
      <c r="F433" s="31"/>
      <c r="G433" s="31"/>
      <c r="H433" s="31">
        <f>G433/1.5</f>
        <v>0</v>
      </c>
      <c r="I433" t="s">
        <v>706</v>
      </c>
      <c r="J433" s="1" t="s">
        <v>396</v>
      </c>
      <c r="K433" t="s">
        <v>690</v>
      </c>
      <c r="L433" s="1" t="s">
        <v>1341</v>
      </c>
      <c r="M433" s="1" t="s">
        <v>1064</v>
      </c>
      <c r="N433" t="s">
        <v>9</v>
      </c>
      <c r="O433" s="4"/>
      <c r="P433" s="23">
        <v>20</v>
      </c>
      <c r="Q433" s="28">
        <v>4</v>
      </c>
      <c r="R433" s="28">
        <v>7</v>
      </c>
      <c r="S433" s="1">
        <v>0</v>
      </c>
      <c r="T433" s="6">
        <f>Q433+(R433/20)+(S433/240)</f>
        <v>4.35</v>
      </c>
      <c r="U433" s="6"/>
      <c r="V433" s="10">
        <f>(T433*20)/P433</f>
        <v>4.35</v>
      </c>
      <c r="W433" s="1"/>
      <c r="X433" s="10"/>
      <c r="Y433" s="10"/>
      <c r="Z433" s="10"/>
      <c r="AA433" s="10"/>
      <c r="AB433" s="10"/>
      <c r="AC433" s="10"/>
      <c r="AE433" s="6"/>
      <c r="AF433" s="1"/>
      <c r="AG433" s="6">
        <f>AE433+AF433</f>
        <v>0</v>
      </c>
      <c r="AH433" s="6">
        <f>U433+AG433</f>
        <v>0</v>
      </c>
      <c r="AI433" s="1"/>
      <c r="AJ433" s="1"/>
      <c r="AK433" s="1"/>
      <c r="AL433" s="18" t="e">
        <f>AE433/AH433</f>
        <v>#VALUE!</v>
      </c>
      <c r="AM433" s="18" t="e">
        <f>AF433/AH433</f>
        <v>#VALUE!</v>
      </c>
      <c r="AN433" s="17" t="e">
        <f>(AG433)/AH433</f>
        <v>#VALUE!</v>
      </c>
      <c r="AO433" s="1"/>
      <c r="AP433" s="1"/>
      <c r="AQ433" s="14"/>
      <c r="AR433" s="14"/>
      <c r="AS433" s="14"/>
      <c r="AT433" s="10"/>
      <c r="AU433" s="1"/>
      <c r="AV433" s="10"/>
      <c r="AW433" s="1"/>
      <c r="AX433" s="1"/>
      <c r="AY433" s="1"/>
      <c r="AZ433" s="1"/>
      <c r="BA433" s="1"/>
      <c r="BB433" s="1"/>
      <c r="BC433" s="1"/>
      <c r="BD433" s="23"/>
      <c r="BE433" s="23"/>
      <c r="BF433" s="10"/>
      <c r="BG433" s="23"/>
      <c r="BH433" s="23"/>
      <c r="BI433" s="1"/>
      <c r="BJ433" t="s">
        <v>690</v>
      </c>
    </row>
    <row r="434" spans="1:61" ht="12.75">
      <c r="A434" s="38"/>
      <c r="C434" s="25"/>
      <c r="E434" s="25"/>
      <c r="F434" s="31"/>
      <c r="G434" s="31"/>
      <c r="H434" s="31"/>
      <c r="J434" s="1"/>
      <c r="L434" s="1"/>
      <c r="M434" s="1"/>
      <c r="O434" s="4"/>
      <c r="P434" s="23"/>
      <c r="Q434" s="28"/>
      <c r="R434" s="28"/>
      <c r="S434" s="1"/>
      <c r="T434" s="6"/>
      <c r="U434" s="6"/>
      <c r="V434" s="10"/>
      <c r="W434" s="1"/>
      <c r="X434" s="10"/>
      <c r="Y434" s="10"/>
      <c r="Z434" s="10"/>
      <c r="AA434" s="10"/>
      <c r="AB434" s="10"/>
      <c r="AC434" s="10"/>
      <c r="AE434" s="6"/>
      <c r="AF434" s="1"/>
      <c r="AG434" s="6">
        <f>AE434+AF434</f>
        <v>0</v>
      </c>
      <c r="AH434" s="6">
        <f>U434+AG434</f>
        <v>0</v>
      </c>
      <c r="AI434" s="1"/>
      <c r="AJ434" s="1"/>
      <c r="AK434" s="1"/>
      <c r="AL434" s="18" t="e">
        <f>AE434/AH434</f>
        <v>#VALUE!</v>
      </c>
      <c r="AM434" s="18" t="e">
        <f>AF434/AH434</f>
        <v>#VALUE!</v>
      </c>
      <c r="AN434" s="17" t="e">
        <f>(AG434)/AH434</f>
        <v>#VALUE!</v>
      </c>
      <c r="AO434" s="1"/>
      <c r="AP434" s="1"/>
      <c r="AQ434" s="14"/>
      <c r="AR434" s="14"/>
      <c r="AS434" s="14"/>
      <c r="AT434" s="10"/>
      <c r="AU434" s="1"/>
      <c r="AV434" s="10"/>
      <c r="AW434" s="1"/>
      <c r="AX434" s="1"/>
      <c r="AY434" s="1"/>
      <c r="AZ434" s="1"/>
      <c r="BA434" s="1"/>
      <c r="BB434" s="1"/>
      <c r="BC434" s="1"/>
      <c r="BD434" s="23"/>
      <c r="BE434" s="23"/>
      <c r="BF434" s="10"/>
      <c r="BG434" s="23"/>
      <c r="BH434" s="23"/>
      <c r="BI434" s="1"/>
    </row>
    <row r="435" spans="1:62" ht="12.75">
      <c r="A435" s="38" t="s">
        <v>118</v>
      </c>
      <c r="B435" t="s">
        <v>9</v>
      </c>
      <c r="C435" s="25">
        <v>238.1</v>
      </c>
      <c r="D435" t="s">
        <v>1213</v>
      </c>
      <c r="E435" s="25" t="s">
        <v>164</v>
      </c>
      <c r="F435" s="31"/>
      <c r="G435" s="31"/>
      <c r="H435" s="31">
        <f>G435/1.5</f>
        <v>0</v>
      </c>
      <c r="I435" t="s">
        <v>1311</v>
      </c>
      <c r="J435" s="1" t="s">
        <v>396</v>
      </c>
      <c r="K435" t="s">
        <v>1159</v>
      </c>
      <c r="L435" s="1" t="s">
        <v>1341</v>
      </c>
      <c r="M435" s="1" t="s">
        <v>416</v>
      </c>
      <c r="N435" t="s">
        <v>1264</v>
      </c>
      <c r="O435" s="4"/>
      <c r="P435" s="23">
        <v>170</v>
      </c>
      <c r="Q435" s="28">
        <v>97</v>
      </c>
      <c r="R435" s="28">
        <v>0</v>
      </c>
      <c r="S435" s="1">
        <v>0</v>
      </c>
      <c r="T435" s="6">
        <f>Q435+(R435/20)+(S435/240)</f>
        <v>97</v>
      </c>
      <c r="U435" s="6"/>
      <c r="V435" s="10">
        <f>(T435*20)/P435</f>
        <v>11.411764705882353</v>
      </c>
      <c r="W435" s="1"/>
      <c r="X435" s="10"/>
      <c r="Y435" s="10"/>
      <c r="Z435" s="10"/>
      <c r="AA435" s="10"/>
      <c r="AB435" s="10"/>
      <c r="AC435" s="10"/>
      <c r="AE435" s="6"/>
      <c r="AF435" s="1"/>
      <c r="AG435" s="6">
        <f>AE435+AF435</f>
        <v>0</v>
      </c>
      <c r="AH435" s="6">
        <f>U435+AG435</f>
        <v>0</v>
      </c>
      <c r="AI435" s="1"/>
      <c r="AJ435" s="1"/>
      <c r="AK435" s="1"/>
      <c r="AL435" s="18" t="e">
        <f>AE435/AH435</f>
        <v>#VALUE!</v>
      </c>
      <c r="AM435" s="18" t="e">
        <f>AF435/AH435</f>
        <v>#VALUE!</v>
      </c>
      <c r="AN435" s="17" t="e">
        <f>(AG435)/AH435</f>
        <v>#VALUE!</v>
      </c>
      <c r="AO435" s="1"/>
      <c r="AP435" s="1"/>
      <c r="AQ435" s="14"/>
      <c r="AR435" s="14"/>
      <c r="AS435" s="14"/>
      <c r="AT435" s="10"/>
      <c r="AU435" s="1"/>
      <c r="AV435" s="10"/>
      <c r="AW435" s="1"/>
      <c r="AX435" s="1"/>
      <c r="AY435" s="1"/>
      <c r="AZ435" s="1"/>
      <c r="BA435" s="1"/>
      <c r="BB435" s="1"/>
      <c r="BC435" s="1"/>
      <c r="BD435" s="23"/>
      <c r="BE435" s="23"/>
      <c r="BF435" s="10"/>
      <c r="BG435" s="23"/>
      <c r="BH435" s="23"/>
      <c r="BI435" s="1"/>
      <c r="BJ435" t="s">
        <v>1159</v>
      </c>
    </row>
    <row r="436" spans="1:62" ht="12.75">
      <c r="A436" s="38" t="s">
        <v>118</v>
      </c>
      <c r="B436" t="s">
        <v>9</v>
      </c>
      <c r="C436" s="25">
        <v>238.2</v>
      </c>
      <c r="D436" t="s">
        <v>1213</v>
      </c>
      <c r="E436" s="25" t="s">
        <v>164</v>
      </c>
      <c r="F436" s="31">
        <f>4/3</f>
        <v>1.3333333333333333</v>
      </c>
      <c r="G436" s="31">
        <v>18</v>
      </c>
      <c r="H436" s="31">
        <f>G436/1.5</f>
        <v>12</v>
      </c>
      <c r="I436" t="s">
        <v>1311</v>
      </c>
      <c r="J436" s="1" t="s">
        <v>396</v>
      </c>
      <c r="K436" t="s">
        <v>1159</v>
      </c>
      <c r="L436" s="1" t="s">
        <v>1341</v>
      </c>
      <c r="M436" s="1" t="s">
        <v>416</v>
      </c>
      <c r="N436" t="s">
        <v>379</v>
      </c>
      <c r="O436" s="4">
        <f>4/3</f>
        <v>1.3333333333333333</v>
      </c>
      <c r="P436" s="23"/>
      <c r="Q436" s="28">
        <v>24</v>
      </c>
      <c r="R436" s="28">
        <v>0</v>
      </c>
      <c r="S436" s="1">
        <v>0</v>
      </c>
      <c r="T436" s="6">
        <f>Q436+(R436/20)+(S436/240)</f>
        <v>24</v>
      </c>
      <c r="U436" s="6">
        <f>T436/O436</f>
        <v>18</v>
      </c>
      <c r="V436" s="10"/>
      <c r="W436" s="1"/>
      <c r="X436" s="10"/>
      <c r="Y436" s="10"/>
      <c r="Z436" s="10"/>
      <c r="AA436" s="10"/>
      <c r="AB436" s="10"/>
      <c r="AC436" s="10"/>
      <c r="AE436" s="6"/>
      <c r="AF436" s="1"/>
      <c r="AG436" s="6">
        <f>AE436+AF436</f>
        <v>0</v>
      </c>
      <c r="AH436" s="6">
        <f>U436+AG436</f>
        <v>18</v>
      </c>
      <c r="AI436" s="1"/>
      <c r="AJ436" s="1"/>
      <c r="AK436" s="1"/>
      <c r="AL436" s="18">
        <f>AE436/AH436</f>
        <v>0</v>
      </c>
      <c r="AM436" s="18">
        <f>AF436/AH436</f>
        <v>0</v>
      </c>
      <c r="AN436" s="17">
        <f>(AG436)/AH436</f>
        <v>0</v>
      </c>
      <c r="AO436" s="1"/>
      <c r="AP436" s="1"/>
      <c r="AQ436" s="14"/>
      <c r="AR436" s="14"/>
      <c r="AS436" s="14"/>
      <c r="AT436" s="10"/>
      <c r="AU436" s="1"/>
      <c r="AV436" s="10"/>
      <c r="AW436" s="1"/>
      <c r="AX436" s="1"/>
      <c r="AY436" s="1"/>
      <c r="AZ436" s="1"/>
      <c r="BA436" s="1"/>
      <c r="BB436" s="1"/>
      <c r="BC436" s="1"/>
      <c r="BD436" s="23"/>
      <c r="BE436" s="23"/>
      <c r="BF436" s="10"/>
      <c r="BG436" s="23"/>
      <c r="BH436" s="23"/>
      <c r="BI436" s="1"/>
      <c r="BJ436" t="s">
        <v>1159</v>
      </c>
    </row>
    <row r="437" spans="1:62" ht="12.75">
      <c r="A437" s="38" t="s">
        <v>118</v>
      </c>
      <c r="B437" t="s">
        <v>9</v>
      </c>
      <c r="C437" s="25">
        <v>238.3</v>
      </c>
      <c r="D437" t="s">
        <v>1213</v>
      </c>
      <c r="E437" s="25" t="s">
        <v>164</v>
      </c>
      <c r="F437" s="31">
        <v>1</v>
      </c>
      <c r="G437" s="31">
        <v>17</v>
      </c>
      <c r="H437" s="31">
        <f>G437/1.5</f>
        <v>11.333333333333334</v>
      </c>
      <c r="I437" t="s">
        <v>1311</v>
      </c>
      <c r="J437" s="1" t="s">
        <v>396</v>
      </c>
      <c r="K437" t="s">
        <v>1159</v>
      </c>
      <c r="L437" s="1" t="s">
        <v>1341</v>
      </c>
      <c r="M437" s="1" t="s">
        <v>416</v>
      </c>
      <c r="N437" t="s">
        <v>1092</v>
      </c>
      <c r="O437" s="4">
        <v>1</v>
      </c>
      <c r="P437" s="23"/>
      <c r="Q437" s="28">
        <v>17</v>
      </c>
      <c r="R437" s="28">
        <v>0</v>
      </c>
      <c r="S437" s="1">
        <v>0</v>
      </c>
      <c r="T437" s="6">
        <f>Q437+(R437/20)+(S437/240)</f>
        <v>17</v>
      </c>
      <c r="U437" s="6">
        <f>T437/O437</f>
        <v>17</v>
      </c>
      <c r="V437" s="10"/>
      <c r="W437" s="1"/>
      <c r="X437" s="10"/>
      <c r="Y437" s="10"/>
      <c r="Z437" s="10"/>
      <c r="AA437" s="10"/>
      <c r="AB437" s="10"/>
      <c r="AC437" s="10"/>
      <c r="AE437" s="6"/>
      <c r="AF437" s="1"/>
      <c r="AG437" s="6">
        <f>AE437+AF437</f>
        <v>0</v>
      </c>
      <c r="AH437" s="6">
        <f>U437+AG437</f>
        <v>17</v>
      </c>
      <c r="AI437" s="1"/>
      <c r="AJ437" s="1"/>
      <c r="AK437" s="1"/>
      <c r="AL437" s="18">
        <f>AE437/AH437</f>
        <v>0</v>
      </c>
      <c r="AM437" s="18">
        <f>AF437/AH437</f>
        <v>0</v>
      </c>
      <c r="AN437" s="17">
        <f>(AG437)/AH437</f>
        <v>0</v>
      </c>
      <c r="AO437" s="1"/>
      <c r="AP437" s="1"/>
      <c r="AQ437" s="14"/>
      <c r="AR437" s="14"/>
      <c r="AS437" s="14"/>
      <c r="AT437" s="10"/>
      <c r="AU437" s="1"/>
      <c r="AV437" s="10"/>
      <c r="AW437" s="1"/>
      <c r="AX437" s="1"/>
      <c r="AY437" s="1"/>
      <c r="AZ437" s="1"/>
      <c r="BA437" s="1"/>
      <c r="BB437" s="1"/>
      <c r="BC437" s="1"/>
      <c r="BD437" s="23"/>
      <c r="BE437" s="23"/>
      <c r="BF437" s="10"/>
      <c r="BG437" s="23"/>
      <c r="BH437" s="23"/>
      <c r="BI437" s="1"/>
      <c r="BJ437" t="s">
        <v>1159</v>
      </c>
    </row>
    <row r="438" spans="1:62" ht="12.75">
      <c r="A438" s="38" t="s">
        <v>118</v>
      </c>
      <c r="B438" t="s">
        <v>9</v>
      </c>
      <c r="C438" s="25">
        <v>238.4</v>
      </c>
      <c r="D438" t="s">
        <v>1213</v>
      </c>
      <c r="E438" s="25" t="s">
        <v>164</v>
      </c>
      <c r="F438" s="31"/>
      <c r="G438" s="30"/>
      <c r="H438" s="31">
        <f>G438/1.5</f>
        <v>0</v>
      </c>
      <c r="I438" t="s">
        <v>721</v>
      </c>
      <c r="J438" s="1" t="s">
        <v>396</v>
      </c>
      <c r="K438" t="s">
        <v>621</v>
      </c>
      <c r="L438" s="1" t="s">
        <v>809</v>
      </c>
      <c r="M438" s="1" t="s">
        <v>416</v>
      </c>
      <c r="N438" t="s">
        <v>384</v>
      </c>
      <c r="O438" s="4"/>
      <c r="P438" s="23">
        <v>42</v>
      </c>
      <c r="Q438" s="28">
        <v>18</v>
      </c>
      <c r="R438" s="28">
        <v>12</v>
      </c>
      <c r="S438" s="1">
        <v>0</v>
      </c>
      <c r="T438" s="6">
        <f>Q438+(R438/20)+(S438/240)</f>
        <v>18.6</v>
      </c>
      <c r="V438" s="10">
        <f>(T438*20)/P438</f>
        <v>8.857142857142858</v>
      </c>
      <c r="W438" s="1"/>
      <c r="X438" s="10"/>
      <c r="Y438" s="10"/>
      <c r="Z438" s="10"/>
      <c r="AA438" s="10"/>
      <c r="AB438" s="10"/>
      <c r="AC438" s="10"/>
      <c r="AE438" s="6"/>
      <c r="AF438" s="1"/>
      <c r="AG438" s="6">
        <f>AE438+AF438</f>
        <v>0</v>
      </c>
      <c r="AH438" s="6">
        <f>U438+AG438</f>
        <v>0</v>
      </c>
      <c r="AI438" s="1"/>
      <c r="AJ438" s="1"/>
      <c r="AK438" s="1"/>
      <c r="AL438" s="18" t="e">
        <f>AE438/AH438</f>
        <v>#VALUE!</v>
      </c>
      <c r="AM438" s="18" t="e">
        <f>AF438/AH438</f>
        <v>#VALUE!</v>
      </c>
      <c r="AN438" s="17" t="e">
        <f>(AG438)/AH438</f>
        <v>#VALUE!</v>
      </c>
      <c r="AO438" s="1"/>
      <c r="AP438" s="1"/>
      <c r="AQ438" s="14"/>
      <c r="AR438" s="14"/>
      <c r="AS438" s="14"/>
      <c r="AT438" s="10"/>
      <c r="AU438" s="1"/>
      <c r="AV438" s="10"/>
      <c r="AW438" s="1"/>
      <c r="AX438" s="1"/>
      <c r="AY438" s="1"/>
      <c r="AZ438" s="1"/>
      <c r="BA438" s="1"/>
      <c r="BB438" s="1"/>
      <c r="BC438" s="1"/>
      <c r="BD438" s="23"/>
      <c r="BE438" s="23"/>
      <c r="BF438" s="10"/>
      <c r="BG438" s="23"/>
      <c r="BH438" s="23"/>
      <c r="BI438" s="1"/>
      <c r="BJ438" t="s">
        <v>621</v>
      </c>
    </row>
    <row r="439" spans="1:62" ht="12.75">
      <c r="A439" s="38" t="s">
        <v>118</v>
      </c>
      <c r="B439" t="s">
        <v>9</v>
      </c>
      <c r="C439" s="25">
        <v>238.5</v>
      </c>
      <c r="D439" t="s">
        <v>1213</v>
      </c>
      <c r="E439" s="25" t="s">
        <v>164</v>
      </c>
      <c r="F439" s="31"/>
      <c r="G439" s="30"/>
      <c r="H439" s="31">
        <f>G439/1.5</f>
        <v>0</v>
      </c>
      <c r="I439" t="s">
        <v>720</v>
      </c>
      <c r="J439" s="1" t="s">
        <v>396</v>
      </c>
      <c r="K439" t="s">
        <v>621</v>
      </c>
      <c r="L439" s="1" t="s">
        <v>809</v>
      </c>
      <c r="M439" s="1" t="s">
        <v>416</v>
      </c>
      <c r="N439" t="s">
        <v>367</v>
      </c>
      <c r="O439" s="4"/>
      <c r="P439" s="23">
        <v>24</v>
      </c>
      <c r="Q439" s="28">
        <v>8</v>
      </c>
      <c r="R439" s="28">
        <v>8</v>
      </c>
      <c r="S439" s="1">
        <v>0</v>
      </c>
      <c r="T439" s="6">
        <f>Q439+(R439/20)+(S439/240)</f>
        <v>8.4</v>
      </c>
      <c r="V439" s="10">
        <f>(T439*20)/P439</f>
        <v>7</v>
      </c>
      <c r="W439" s="1"/>
      <c r="X439" s="10"/>
      <c r="Y439" s="10"/>
      <c r="Z439" s="10"/>
      <c r="AA439" s="10"/>
      <c r="AB439" s="10"/>
      <c r="AC439" s="10"/>
      <c r="AE439" s="6"/>
      <c r="AF439" s="1"/>
      <c r="AG439" s="6">
        <f>AE439+AF439</f>
        <v>0</v>
      </c>
      <c r="AH439" s="6">
        <f>U439+AG439</f>
        <v>0</v>
      </c>
      <c r="AI439" s="1"/>
      <c r="AJ439" s="1"/>
      <c r="AK439" s="1"/>
      <c r="AL439" s="18" t="e">
        <f>AE439/AH439</f>
        <v>#VALUE!</v>
      </c>
      <c r="AM439" s="18" t="e">
        <f>AF439/AH439</f>
        <v>#VALUE!</v>
      </c>
      <c r="AN439" s="17" t="e">
        <f>(AG439)/AH439</f>
        <v>#VALUE!</v>
      </c>
      <c r="AO439" s="1"/>
      <c r="AP439" s="1"/>
      <c r="AQ439" s="14"/>
      <c r="AR439" s="14"/>
      <c r="AS439" s="14"/>
      <c r="AT439" s="10"/>
      <c r="AU439" s="1"/>
      <c r="AV439" s="10"/>
      <c r="AW439" s="1"/>
      <c r="AX439" s="1"/>
      <c r="AY439" s="1"/>
      <c r="AZ439" s="1"/>
      <c r="BA439" s="1"/>
      <c r="BB439" s="1"/>
      <c r="BC439" s="1"/>
      <c r="BD439" s="23"/>
      <c r="BE439" s="23"/>
      <c r="BF439" s="10"/>
      <c r="BG439" s="23"/>
      <c r="BH439" s="23"/>
      <c r="BI439" s="1"/>
      <c r="BJ439" t="s">
        <v>621</v>
      </c>
    </row>
    <row r="440" spans="6:61" ht="12.75">
      <c r="F440" s="31"/>
      <c r="G440" s="30"/>
      <c r="H440" s="31"/>
      <c r="O440" s="4"/>
      <c r="P440" s="23"/>
      <c r="Q440" s="28"/>
      <c r="R440" s="28"/>
      <c r="S440" s="1"/>
      <c r="T440" s="6"/>
      <c r="V440" s="10"/>
      <c r="W440" s="1"/>
      <c r="X440" s="10"/>
      <c r="Y440" s="10"/>
      <c r="Z440" s="10"/>
      <c r="AA440" s="10"/>
      <c r="AB440" s="10"/>
      <c r="AC440" s="10"/>
      <c r="AE440" s="6"/>
      <c r="AF440" s="1"/>
      <c r="AG440" s="6">
        <f>AE440+AF440</f>
        <v>0</v>
      </c>
      <c r="AH440" s="6">
        <f>U440+AG440</f>
        <v>0</v>
      </c>
      <c r="AI440" s="1"/>
      <c r="AJ440" s="1"/>
      <c r="AK440" s="1"/>
      <c r="AL440" s="18" t="e">
        <f>AE440/AH440</f>
        <v>#VALUE!</v>
      </c>
      <c r="AM440" s="18" t="e">
        <f>AF440/AH440</f>
        <v>#VALUE!</v>
      </c>
      <c r="AN440" s="17" t="e">
        <f>(AG440)/AH440</f>
        <v>#VALUE!</v>
      </c>
      <c r="AO440" s="1"/>
      <c r="AP440" s="1"/>
      <c r="AQ440" s="14"/>
      <c r="AR440" s="14"/>
      <c r="AS440" s="14"/>
      <c r="AT440" s="10"/>
      <c r="AU440" s="1"/>
      <c r="AV440" s="10"/>
      <c r="AW440" s="1"/>
      <c r="AX440" s="1"/>
      <c r="AY440" s="1"/>
      <c r="AZ440" s="1"/>
      <c r="BA440" s="1"/>
      <c r="BB440" s="1"/>
      <c r="BC440" s="1"/>
      <c r="BD440" s="23"/>
      <c r="BE440" s="23"/>
      <c r="BF440" s="10"/>
      <c r="BG440" s="23"/>
      <c r="BH440" s="23"/>
      <c r="BI440" s="1"/>
    </row>
    <row r="441" spans="1:62" ht="12.75">
      <c r="A441" s="38" t="s">
        <v>118</v>
      </c>
      <c r="B441" t="s">
        <v>9</v>
      </c>
      <c r="C441" s="25" t="s">
        <v>262</v>
      </c>
      <c r="D441" t="s">
        <v>1213</v>
      </c>
      <c r="E441" s="25" t="s">
        <v>164</v>
      </c>
      <c r="F441" s="31">
        <v>2.25</v>
      </c>
      <c r="G441" s="31">
        <v>15.044444444444444</v>
      </c>
      <c r="H441" s="31">
        <f>G441/1.5</f>
        <v>10.02962962962963</v>
      </c>
      <c r="I441" t="s">
        <v>1310</v>
      </c>
      <c r="J441" s="1" t="s">
        <v>396</v>
      </c>
      <c r="K441" t="s">
        <v>621</v>
      </c>
      <c r="L441" s="1" t="s">
        <v>809</v>
      </c>
      <c r="M441" s="1" t="s">
        <v>416</v>
      </c>
      <c r="N441" t="s">
        <v>186</v>
      </c>
      <c r="O441" s="4">
        <v>2.25</v>
      </c>
      <c r="P441" s="23"/>
      <c r="Q441" s="28">
        <v>33</v>
      </c>
      <c r="R441" s="28">
        <v>17</v>
      </c>
      <c r="S441" s="1">
        <v>0</v>
      </c>
      <c r="T441" s="6">
        <f>Q441+(R441/20)+(S441/240)</f>
        <v>33.85</v>
      </c>
      <c r="U441" s="6">
        <f>T441/O441</f>
        <v>15.044444444444444</v>
      </c>
      <c r="V441" s="10"/>
      <c r="W441" s="1"/>
      <c r="X441" s="10"/>
      <c r="Y441" s="10"/>
      <c r="Z441" s="10"/>
      <c r="AA441" s="10"/>
      <c r="AB441" s="10"/>
      <c r="AC441" s="10"/>
      <c r="AE441" s="6"/>
      <c r="AF441" s="1"/>
      <c r="AG441" s="6">
        <f>AE441+AF441</f>
        <v>0</v>
      </c>
      <c r="AH441" s="6">
        <f>U441+AG441</f>
        <v>15.044444444444444</v>
      </c>
      <c r="AI441" s="1"/>
      <c r="AJ441" s="1"/>
      <c r="AK441" s="1"/>
      <c r="AL441" s="18">
        <f>AE441/AH441</f>
        <v>0</v>
      </c>
      <c r="AM441" s="18">
        <f>AF441/AH441</f>
        <v>0</v>
      </c>
      <c r="AN441" s="17">
        <f>(AG441)/AH441</f>
        <v>0</v>
      </c>
      <c r="AO441" s="1"/>
      <c r="AP441" s="1"/>
      <c r="AQ441" s="14"/>
      <c r="AR441" s="14"/>
      <c r="AS441" s="14"/>
      <c r="AT441" s="10"/>
      <c r="AU441" s="1"/>
      <c r="AV441" s="10"/>
      <c r="AW441" s="1"/>
      <c r="AX441" s="1"/>
      <c r="AY441" s="1"/>
      <c r="AZ441" s="1"/>
      <c r="BA441" s="1"/>
      <c r="BB441" s="1"/>
      <c r="BC441" s="1"/>
      <c r="BD441" s="23"/>
      <c r="BE441" s="23"/>
      <c r="BF441" s="10"/>
      <c r="BG441" s="23"/>
      <c r="BH441" s="23"/>
      <c r="BI441" s="1"/>
      <c r="BJ441" t="s">
        <v>621</v>
      </c>
    </row>
    <row r="442" spans="1:62" ht="12.75">
      <c r="A442" s="38" t="s">
        <v>118</v>
      </c>
      <c r="B442" t="s">
        <v>9</v>
      </c>
      <c r="C442" s="25" t="s">
        <v>263</v>
      </c>
      <c r="D442" t="s">
        <v>1213</v>
      </c>
      <c r="E442" s="25" t="s">
        <v>164</v>
      </c>
      <c r="F442" s="31">
        <v>11</v>
      </c>
      <c r="G442" s="31">
        <v>5.838636363636365</v>
      </c>
      <c r="H442" s="31">
        <f>G442/1.5</f>
        <v>3.892424242424243</v>
      </c>
      <c r="I442" t="s">
        <v>358</v>
      </c>
      <c r="J442" s="1" t="s">
        <v>396</v>
      </c>
      <c r="K442" t="s">
        <v>388</v>
      </c>
      <c r="L442" s="1" t="s">
        <v>1327</v>
      </c>
      <c r="M442" s="1" t="s">
        <v>36</v>
      </c>
      <c r="N442" t="s">
        <v>1358</v>
      </c>
      <c r="O442" s="4">
        <v>11</v>
      </c>
      <c r="P442" s="23"/>
      <c r="Q442" s="28">
        <v>64</v>
      </c>
      <c r="R442" s="28">
        <v>4</v>
      </c>
      <c r="S442" s="1">
        <v>6</v>
      </c>
      <c r="T442" s="6">
        <f>Q442+(R442/20)+(S442/240)</f>
        <v>64.22500000000001</v>
      </c>
      <c r="U442" s="6">
        <f>T442/O442</f>
        <v>5.838636363636365</v>
      </c>
      <c r="V442" s="10"/>
      <c r="W442" s="1"/>
      <c r="X442" s="10"/>
      <c r="Y442" s="10"/>
      <c r="Z442" s="10"/>
      <c r="AA442" s="10"/>
      <c r="AB442" s="10"/>
      <c r="AC442" s="10"/>
      <c r="AE442" s="6"/>
      <c r="AF442" s="1"/>
      <c r="AG442" s="6">
        <f>AE442+AF442</f>
        <v>0</v>
      </c>
      <c r="AH442" s="6">
        <f>U442+AG442</f>
        <v>5.838636363636365</v>
      </c>
      <c r="AI442" s="1"/>
      <c r="AJ442" s="1"/>
      <c r="AK442" s="1"/>
      <c r="AL442" s="18">
        <f>AE442/AH442</f>
        <v>0</v>
      </c>
      <c r="AM442" s="18">
        <f>AF442/AH442</f>
        <v>0</v>
      </c>
      <c r="AN442" s="17">
        <f>(AG442)/AH442</f>
        <v>0</v>
      </c>
      <c r="AO442" s="1"/>
      <c r="AP442" s="1"/>
      <c r="AQ442" s="14"/>
      <c r="AR442" s="14"/>
      <c r="AS442" s="14"/>
      <c r="AT442" s="10"/>
      <c r="AU442" s="1"/>
      <c r="AV442" s="10"/>
      <c r="AW442" s="1"/>
      <c r="AX442" s="1"/>
      <c r="AY442" s="1"/>
      <c r="AZ442" s="1"/>
      <c r="BA442" s="1"/>
      <c r="BB442" s="1"/>
      <c r="BC442" s="1"/>
      <c r="BD442" s="23"/>
      <c r="BE442" s="23"/>
      <c r="BF442" s="10"/>
      <c r="BG442" s="23"/>
      <c r="BH442" s="23"/>
      <c r="BI442" s="1"/>
      <c r="BJ442" t="s">
        <v>388</v>
      </c>
    </row>
    <row r="443" spans="1:62" ht="12.75">
      <c r="A443" s="38" t="s">
        <v>118</v>
      </c>
      <c r="B443" t="s">
        <v>9</v>
      </c>
      <c r="C443" s="25" t="s">
        <v>264</v>
      </c>
      <c r="D443" t="s">
        <v>1213</v>
      </c>
      <c r="E443" s="25" t="s">
        <v>164</v>
      </c>
      <c r="F443" s="31"/>
      <c r="G443" s="31"/>
      <c r="H443" s="31">
        <f>G443/1.5</f>
        <v>0</v>
      </c>
      <c r="I443" t="s">
        <v>706</v>
      </c>
      <c r="J443" s="1" t="s">
        <v>396</v>
      </c>
      <c r="K443" t="s">
        <v>690</v>
      </c>
      <c r="L443" s="1" t="s">
        <v>1341</v>
      </c>
      <c r="M443" s="1" t="s">
        <v>1064</v>
      </c>
      <c r="N443" t="s">
        <v>9</v>
      </c>
      <c r="O443" s="4"/>
      <c r="P443" s="23">
        <v>20</v>
      </c>
      <c r="Q443" s="28">
        <v>4</v>
      </c>
      <c r="R443" s="28">
        <v>12</v>
      </c>
      <c r="S443" s="1">
        <v>0</v>
      </c>
      <c r="T443" s="6">
        <f>Q443+(R443/20)+(S443/240)</f>
        <v>4.6</v>
      </c>
      <c r="U443" s="6"/>
      <c r="V443" s="10">
        <f>(T443*20)/P443</f>
        <v>4.6</v>
      </c>
      <c r="W443" s="1"/>
      <c r="X443" s="10"/>
      <c r="Y443" s="10"/>
      <c r="Z443" s="10"/>
      <c r="AA443" s="10"/>
      <c r="AB443" s="10"/>
      <c r="AC443" s="10"/>
      <c r="AE443" s="6"/>
      <c r="AF443" s="1"/>
      <c r="AG443" s="6">
        <f>AE443+AF443</f>
        <v>0</v>
      </c>
      <c r="AH443" s="6">
        <f>U443+AG443</f>
        <v>0</v>
      </c>
      <c r="AI443" s="1"/>
      <c r="AJ443" s="1"/>
      <c r="AK443" s="1"/>
      <c r="AL443" s="18" t="e">
        <f>AE443/AH443</f>
        <v>#VALUE!</v>
      </c>
      <c r="AM443" s="18" t="e">
        <f>AF443/AH443</f>
        <v>#VALUE!</v>
      </c>
      <c r="AN443" s="17" t="e">
        <f>(AG443)/AH443</f>
        <v>#VALUE!</v>
      </c>
      <c r="AO443" s="1"/>
      <c r="AP443" s="1"/>
      <c r="AQ443" s="14"/>
      <c r="AR443" s="14"/>
      <c r="AS443" s="14"/>
      <c r="AT443" s="10"/>
      <c r="AU443" s="1"/>
      <c r="AV443" s="10"/>
      <c r="AW443" s="1"/>
      <c r="AX443" s="1"/>
      <c r="AY443" s="1"/>
      <c r="AZ443" s="1"/>
      <c r="BA443" s="1"/>
      <c r="BB443" s="1"/>
      <c r="BC443" s="1"/>
      <c r="BD443" s="23"/>
      <c r="BE443" s="23"/>
      <c r="BF443" s="10"/>
      <c r="BG443" s="23"/>
      <c r="BH443" s="23"/>
      <c r="BI443" s="1"/>
      <c r="BJ443" t="s">
        <v>690</v>
      </c>
    </row>
    <row r="444" spans="1:61" ht="12.75">
      <c r="A444" s="38"/>
      <c r="C444" s="25"/>
      <c r="E444" s="25"/>
      <c r="F444" s="31"/>
      <c r="G444" s="31"/>
      <c r="H444" s="31"/>
      <c r="J444" s="1"/>
      <c r="L444" s="1"/>
      <c r="M444" s="1"/>
      <c r="O444" s="4"/>
      <c r="P444" s="23"/>
      <c r="Q444" s="28"/>
      <c r="R444" s="28"/>
      <c r="S444" s="1"/>
      <c r="T444" s="6"/>
      <c r="U444" s="6"/>
      <c r="V444" s="10"/>
      <c r="W444" s="1"/>
      <c r="X444" s="10"/>
      <c r="Y444" s="10"/>
      <c r="Z444" s="10"/>
      <c r="AA444" s="10"/>
      <c r="AB444" s="10"/>
      <c r="AC444" s="10"/>
      <c r="AE444" s="6"/>
      <c r="AF444" s="1"/>
      <c r="AG444" s="6">
        <f>AE444+AF444</f>
        <v>0</v>
      </c>
      <c r="AH444" s="6">
        <f>U444+AG444</f>
        <v>0</v>
      </c>
      <c r="AI444" s="1"/>
      <c r="AJ444" s="1"/>
      <c r="AK444" s="1"/>
      <c r="AL444" s="18" t="e">
        <f>AE444/AH444</f>
        <v>#VALUE!</v>
      </c>
      <c r="AM444" s="18" t="e">
        <f>AF444/AH444</f>
        <v>#VALUE!</v>
      </c>
      <c r="AN444" s="17" t="e">
        <f>(AG444)/AH444</f>
        <v>#VALUE!</v>
      </c>
      <c r="AO444" s="1"/>
      <c r="AP444" s="1"/>
      <c r="AQ444" s="14"/>
      <c r="AR444" s="14"/>
      <c r="AS444" s="14"/>
      <c r="AT444" s="10"/>
      <c r="AU444" s="1"/>
      <c r="AV444" s="10"/>
      <c r="AW444" s="1"/>
      <c r="AX444" s="1"/>
      <c r="AY444" s="1"/>
      <c r="AZ444" s="1"/>
      <c r="BA444" s="1"/>
      <c r="BB444" s="1"/>
      <c r="BC444" s="1"/>
      <c r="BD444" s="23"/>
      <c r="BE444" s="23"/>
      <c r="BF444" s="10"/>
      <c r="BG444" s="23"/>
      <c r="BH444" s="23"/>
      <c r="BI444" s="1"/>
    </row>
    <row r="445" spans="1:62" ht="12.75">
      <c r="A445" s="38" t="s">
        <v>119</v>
      </c>
      <c r="B445" t="s">
        <v>9</v>
      </c>
      <c r="C445" s="25">
        <v>239.1</v>
      </c>
      <c r="D445" t="s">
        <v>1214</v>
      </c>
      <c r="E445" s="25" t="s">
        <v>174</v>
      </c>
      <c r="F445" s="31"/>
      <c r="G445" s="31"/>
      <c r="H445" s="31">
        <f>G445/1.5</f>
        <v>0</v>
      </c>
      <c r="I445" t="s">
        <v>1410</v>
      </c>
      <c r="J445" s="1" t="s">
        <v>396</v>
      </c>
      <c r="K445" t="s">
        <v>1160</v>
      </c>
      <c r="L445" s="1" t="s">
        <v>1341</v>
      </c>
      <c r="M445" s="1" t="s">
        <v>416</v>
      </c>
      <c r="N445" t="s">
        <v>1264</v>
      </c>
      <c r="O445" s="4"/>
      <c r="P445" s="23">
        <v>170</v>
      </c>
      <c r="Q445" s="28">
        <v>98</v>
      </c>
      <c r="R445" s="28">
        <v>0</v>
      </c>
      <c r="S445" s="1">
        <v>0</v>
      </c>
      <c r="T445" s="6">
        <f>Q445+(R445/20)+(S445/240)</f>
        <v>98</v>
      </c>
      <c r="U445" s="6"/>
      <c r="V445" s="10">
        <f>(T445*20)/P445</f>
        <v>11.529411764705882</v>
      </c>
      <c r="W445" s="1"/>
      <c r="X445" s="10"/>
      <c r="Y445" s="10"/>
      <c r="Z445" s="10"/>
      <c r="AA445" s="10"/>
      <c r="AB445" s="10"/>
      <c r="AC445" s="10"/>
      <c r="AE445" s="6"/>
      <c r="AF445" s="1"/>
      <c r="AG445" s="6">
        <f>AE445+AF445</f>
        <v>0</v>
      </c>
      <c r="AH445" s="6">
        <f>U445+AG445</f>
        <v>0</v>
      </c>
      <c r="AI445" s="1"/>
      <c r="AJ445" s="1"/>
      <c r="AK445" s="1"/>
      <c r="AL445" s="18" t="e">
        <f>AE445/AH445</f>
        <v>#VALUE!</v>
      </c>
      <c r="AM445" s="18" t="e">
        <f>AF445/AH445</f>
        <v>#VALUE!</v>
      </c>
      <c r="AN445" s="17" t="e">
        <f>(AG445)/AH445</f>
        <v>#VALUE!</v>
      </c>
      <c r="AO445" s="1"/>
      <c r="AP445" s="1"/>
      <c r="AQ445" s="14"/>
      <c r="AR445" s="14"/>
      <c r="AS445" s="14"/>
      <c r="AT445" s="10"/>
      <c r="AU445" s="1"/>
      <c r="AV445" s="10"/>
      <c r="AW445" s="1"/>
      <c r="AX445" s="1"/>
      <c r="AY445" s="1"/>
      <c r="AZ445" s="1"/>
      <c r="BA445" s="1"/>
      <c r="BB445" s="1"/>
      <c r="BC445" s="1"/>
      <c r="BD445" s="23"/>
      <c r="BE445" s="23"/>
      <c r="BF445" s="10"/>
      <c r="BG445" s="23"/>
      <c r="BH445" s="23"/>
      <c r="BI445" s="1"/>
      <c r="BJ445" t="s">
        <v>1160</v>
      </c>
    </row>
    <row r="446" spans="1:62" ht="12.75">
      <c r="A446" s="38" t="s">
        <v>119</v>
      </c>
      <c r="B446" t="s">
        <v>9</v>
      </c>
      <c r="C446" s="25">
        <v>239.2</v>
      </c>
      <c r="D446" t="s">
        <v>1214</v>
      </c>
      <c r="E446" s="25" t="s">
        <v>174</v>
      </c>
      <c r="F446" s="31">
        <f>4/3</f>
        <v>1.3333333333333333</v>
      </c>
      <c r="G446" s="31">
        <v>18</v>
      </c>
      <c r="H446" s="31">
        <f>G446/1.5</f>
        <v>12</v>
      </c>
      <c r="I446" t="s">
        <v>1409</v>
      </c>
      <c r="J446" s="1" t="s">
        <v>396</v>
      </c>
      <c r="K446" t="s">
        <v>1159</v>
      </c>
      <c r="L446" s="1" t="s">
        <v>1341</v>
      </c>
      <c r="M446" s="1" t="s">
        <v>416</v>
      </c>
      <c r="N446" t="s">
        <v>379</v>
      </c>
      <c r="O446" s="4">
        <f>4/3</f>
        <v>1.3333333333333333</v>
      </c>
      <c r="P446" s="23"/>
      <c r="Q446" s="28">
        <v>24</v>
      </c>
      <c r="R446" s="28">
        <v>0</v>
      </c>
      <c r="S446" s="1">
        <v>0</v>
      </c>
      <c r="T446" s="6">
        <f>Q446+(R446/20)+(S446/240)</f>
        <v>24</v>
      </c>
      <c r="U446" s="6">
        <f>T446/O446</f>
        <v>18</v>
      </c>
      <c r="W446" s="1"/>
      <c r="X446" s="10"/>
      <c r="Y446" s="10"/>
      <c r="Z446" s="10"/>
      <c r="AA446" s="10"/>
      <c r="AB446" s="10"/>
      <c r="AC446" s="10"/>
      <c r="AE446" s="6"/>
      <c r="AF446" s="1"/>
      <c r="AG446" s="6">
        <f>AE446+AF446</f>
        <v>0</v>
      </c>
      <c r="AH446" s="6">
        <f>U446+AG446</f>
        <v>18</v>
      </c>
      <c r="AI446" s="1"/>
      <c r="AJ446" s="1"/>
      <c r="AK446" s="1"/>
      <c r="AL446" s="18">
        <f>AE446/AH446</f>
        <v>0</v>
      </c>
      <c r="AM446" s="18">
        <f>AF446/AH446</f>
        <v>0</v>
      </c>
      <c r="AN446" s="17">
        <f>(AG446)/AH446</f>
        <v>0</v>
      </c>
      <c r="AO446" s="1"/>
      <c r="AP446" s="1"/>
      <c r="AQ446" s="14"/>
      <c r="AR446" s="14"/>
      <c r="AS446" s="14"/>
      <c r="AT446" s="10"/>
      <c r="AU446" s="1"/>
      <c r="AV446" s="10"/>
      <c r="AW446" s="1"/>
      <c r="AX446" s="1"/>
      <c r="AY446" s="1"/>
      <c r="AZ446" s="1"/>
      <c r="BA446" s="1"/>
      <c r="BB446" s="1"/>
      <c r="BC446" s="1"/>
      <c r="BD446" s="23"/>
      <c r="BE446" s="23"/>
      <c r="BF446" s="10"/>
      <c r="BG446" s="23"/>
      <c r="BH446" s="23"/>
      <c r="BI446" s="1"/>
      <c r="BJ446" t="s">
        <v>1159</v>
      </c>
    </row>
    <row r="447" spans="1:62" ht="12.75">
      <c r="A447" s="38" t="s">
        <v>119</v>
      </c>
      <c r="B447" t="s">
        <v>9</v>
      </c>
      <c r="C447" s="25">
        <v>239.3</v>
      </c>
      <c r="D447" t="s">
        <v>1214</v>
      </c>
      <c r="E447" s="25" t="s">
        <v>174</v>
      </c>
      <c r="F447" s="31">
        <v>1</v>
      </c>
      <c r="G447" s="31">
        <v>17</v>
      </c>
      <c r="H447" s="31">
        <f>G447/1.5</f>
        <v>11.333333333333334</v>
      </c>
      <c r="I447" t="s">
        <v>1409</v>
      </c>
      <c r="J447" s="1" t="s">
        <v>396</v>
      </c>
      <c r="K447" t="s">
        <v>1159</v>
      </c>
      <c r="L447" s="1" t="s">
        <v>1341</v>
      </c>
      <c r="M447" s="1" t="s">
        <v>416</v>
      </c>
      <c r="N447" t="s">
        <v>1092</v>
      </c>
      <c r="O447" s="4">
        <v>1</v>
      </c>
      <c r="P447" s="23"/>
      <c r="Q447" s="28">
        <v>17</v>
      </c>
      <c r="R447" s="28">
        <v>0</v>
      </c>
      <c r="S447" s="1">
        <v>0</v>
      </c>
      <c r="T447" s="6">
        <f>Q447+(R447/20)+(S447/240)</f>
        <v>17</v>
      </c>
      <c r="U447" s="6">
        <f>T447/O447</f>
        <v>17</v>
      </c>
      <c r="W447" s="1"/>
      <c r="X447" s="10"/>
      <c r="Y447" s="10"/>
      <c r="Z447" s="10"/>
      <c r="AA447" s="10"/>
      <c r="AB447" s="10"/>
      <c r="AC447" s="10"/>
      <c r="AE447" s="6"/>
      <c r="AF447" s="1"/>
      <c r="AG447" s="6">
        <f>AE447+AF447</f>
        <v>0</v>
      </c>
      <c r="AH447" s="6">
        <f>U447+AG447</f>
        <v>17</v>
      </c>
      <c r="AI447" s="1"/>
      <c r="AJ447" s="1"/>
      <c r="AK447" s="1"/>
      <c r="AL447" s="18">
        <f>AE447/AH447</f>
        <v>0</v>
      </c>
      <c r="AM447" s="18">
        <f>AF447/AH447</f>
        <v>0</v>
      </c>
      <c r="AN447" s="17">
        <f>(AG447)/AH447</f>
        <v>0</v>
      </c>
      <c r="AO447" s="1"/>
      <c r="AP447" s="1"/>
      <c r="AQ447" s="14"/>
      <c r="AR447" s="14"/>
      <c r="AS447" s="14"/>
      <c r="AT447" s="10"/>
      <c r="AU447" s="1"/>
      <c r="AV447" s="10"/>
      <c r="AW447" s="1"/>
      <c r="AX447" s="1"/>
      <c r="AY447" s="1"/>
      <c r="AZ447" s="1"/>
      <c r="BA447" s="1"/>
      <c r="BB447" s="1"/>
      <c r="BC447" s="1"/>
      <c r="BD447" s="23"/>
      <c r="BE447" s="23"/>
      <c r="BF447" s="10"/>
      <c r="BG447" s="23"/>
      <c r="BH447" s="23"/>
      <c r="BI447" s="1"/>
      <c r="BJ447" t="s">
        <v>1159</v>
      </c>
    </row>
    <row r="448" spans="1:62" ht="12.75">
      <c r="A448" s="38" t="s">
        <v>119</v>
      </c>
      <c r="B448" t="s">
        <v>9</v>
      </c>
      <c r="C448" s="25">
        <v>239.4</v>
      </c>
      <c r="D448" t="s">
        <v>1214</v>
      </c>
      <c r="E448" s="25" t="s">
        <v>174</v>
      </c>
      <c r="F448" s="31"/>
      <c r="G448" s="30"/>
      <c r="H448" s="31">
        <f>G448/1.5</f>
        <v>0</v>
      </c>
      <c r="I448" t="s">
        <v>778</v>
      </c>
      <c r="J448" s="1" t="s">
        <v>396</v>
      </c>
      <c r="K448" t="s">
        <v>621</v>
      </c>
      <c r="L448" s="1" t="s">
        <v>809</v>
      </c>
      <c r="M448" s="1" t="s">
        <v>416</v>
      </c>
      <c r="N448" t="s">
        <v>384</v>
      </c>
      <c r="O448" s="4"/>
      <c r="P448" s="23">
        <v>42</v>
      </c>
      <c r="Q448" s="28">
        <v>17</v>
      </c>
      <c r="R448" s="28">
        <v>12</v>
      </c>
      <c r="S448" s="1">
        <v>0</v>
      </c>
      <c r="T448" s="6">
        <f>Q448+(R448/20)+(S448/240)</f>
        <v>17.6</v>
      </c>
      <c r="V448" s="10">
        <f>(T448*20)/P448</f>
        <v>8.380952380952381</v>
      </c>
      <c r="W448" s="1"/>
      <c r="X448" s="10"/>
      <c r="Y448" s="10"/>
      <c r="Z448" s="10"/>
      <c r="AA448" s="10"/>
      <c r="AB448" s="10"/>
      <c r="AC448" s="10"/>
      <c r="AE448" s="6"/>
      <c r="AF448" s="1"/>
      <c r="AG448" s="6">
        <f>AE448+AF448</f>
        <v>0</v>
      </c>
      <c r="AH448" s="6">
        <f>U448+AG448</f>
        <v>0</v>
      </c>
      <c r="AI448" s="1"/>
      <c r="AJ448" s="1"/>
      <c r="AK448" s="1"/>
      <c r="AL448" s="18" t="e">
        <f>AE448/AH448</f>
        <v>#VALUE!</v>
      </c>
      <c r="AM448" s="18" t="e">
        <f>AF448/AH448</f>
        <v>#VALUE!</v>
      </c>
      <c r="AN448" s="17" t="e">
        <f>(AG448)/AH448</f>
        <v>#VALUE!</v>
      </c>
      <c r="AO448" s="1"/>
      <c r="AP448" s="1"/>
      <c r="AQ448" s="14"/>
      <c r="AR448" s="14"/>
      <c r="AS448" s="14"/>
      <c r="AT448" s="10"/>
      <c r="AU448" s="1"/>
      <c r="AV448" s="10"/>
      <c r="AW448" s="1"/>
      <c r="AX448" s="1"/>
      <c r="AY448" s="1"/>
      <c r="AZ448" s="1"/>
      <c r="BA448" s="1"/>
      <c r="BB448" s="1"/>
      <c r="BC448" s="1"/>
      <c r="BD448" s="23"/>
      <c r="BE448" s="23"/>
      <c r="BF448" s="10"/>
      <c r="BG448" s="23"/>
      <c r="BH448" s="23"/>
      <c r="BI448" s="1"/>
      <c r="BJ448" t="s">
        <v>621</v>
      </c>
    </row>
    <row r="449" spans="1:62" ht="12.75">
      <c r="A449" s="38" t="s">
        <v>119</v>
      </c>
      <c r="B449" t="s">
        <v>9</v>
      </c>
      <c r="C449" s="25">
        <v>239.5</v>
      </c>
      <c r="D449" t="s">
        <v>1214</v>
      </c>
      <c r="E449" s="25" t="s">
        <v>174</v>
      </c>
      <c r="F449" s="31"/>
      <c r="G449" s="30"/>
      <c r="H449" s="31">
        <f>G449/1.5</f>
        <v>0</v>
      </c>
      <c r="I449" t="s">
        <v>773</v>
      </c>
      <c r="J449" s="1" t="s">
        <v>396</v>
      </c>
      <c r="K449" t="s">
        <v>621</v>
      </c>
      <c r="L449" s="1" t="s">
        <v>809</v>
      </c>
      <c r="M449" s="1" t="s">
        <v>416</v>
      </c>
      <c r="N449" t="s">
        <v>366</v>
      </c>
      <c r="O449" s="4"/>
      <c r="P449" s="23">
        <v>24</v>
      </c>
      <c r="Q449" s="28">
        <v>8</v>
      </c>
      <c r="R449" s="28">
        <v>8</v>
      </c>
      <c r="S449" s="1">
        <v>0</v>
      </c>
      <c r="T449" s="6">
        <f>Q449+(R449/20)+(S449/240)</f>
        <v>8.4</v>
      </c>
      <c r="V449" s="10">
        <f>(T449*20)/P449</f>
        <v>7</v>
      </c>
      <c r="W449" s="1"/>
      <c r="X449" s="10"/>
      <c r="Y449" s="10"/>
      <c r="Z449" s="10"/>
      <c r="AA449" s="10"/>
      <c r="AB449" s="10"/>
      <c r="AC449" s="10"/>
      <c r="AE449" s="6"/>
      <c r="AF449" s="1"/>
      <c r="AG449" s="6">
        <f>AE449+AF449</f>
        <v>0</v>
      </c>
      <c r="AH449" s="6">
        <f>U449+AG449</f>
        <v>0</v>
      </c>
      <c r="AI449" s="1"/>
      <c r="AJ449" s="1"/>
      <c r="AK449" s="1"/>
      <c r="AL449" s="18" t="e">
        <f>AE449/AH449</f>
        <v>#VALUE!</v>
      </c>
      <c r="AM449" s="18" t="e">
        <f>AF449/AH449</f>
        <v>#VALUE!</v>
      </c>
      <c r="AN449" s="17" t="e">
        <f>(AG449)/AH449</f>
        <v>#VALUE!</v>
      </c>
      <c r="AO449" s="1"/>
      <c r="AP449" s="1"/>
      <c r="AQ449" s="14"/>
      <c r="AR449" s="14"/>
      <c r="AS449" s="14"/>
      <c r="AT449" s="10"/>
      <c r="AU449" s="1"/>
      <c r="AV449" s="10"/>
      <c r="AW449" s="1"/>
      <c r="AX449" s="1"/>
      <c r="AY449" s="1"/>
      <c r="AZ449" s="1"/>
      <c r="BA449" s="1"/>
      <c r="BB449" s="1"/>
      <c r="BC449" s="1"/>
      <c r="BD449" s="23"/>
      <c r="BE449" s="23"/>
      <c r="BF449" s="10"/>
      <c r="BG449" s="23"/>
      <c r="BH449" s="23"/>
      <c r="BI449" s="1"/>
      <c r="BJ449" t="s">
        <v>621</v>
      </c>
    </row>
    <row r="450" spans="1:61" ht="12.75">
      <c r="A450" s="38"/>
      <c r="E450" s="25"/>
      <c r="F450" s="31"/>
      <c r="G450" s="30"/>
      <c r="H450" s="31"/>
      <c r="O450" s="4"/>
      <c r="P450" s="23"/>
      <c r="Q450" s="28"/>
      <c r="R450" s="28"/>
      <c r="S450" s="1"/>
      <c r="T450" s="6"/>
      <c r="V450" s="10"/>
      <c r="W450" s="1"/>
      <c r="X450" s="10"/>
      <c r="Y450" s="10"/>
      <c r="Z450" s="10"/>
      <c r="AA450" s="10"/>
      <c r="AB450" s="10"/>
      <c r="AC450" s="10"/>
      <c r="AE450" s="6"/>
      <c r="AF450" s="1"/>
      <c r="AG450" s="6">
        <f>AE450+AF450</f>
        <v>0</v>
      </c>
      <c r="AH450" s="6">
        <f>U450+AG450</f>
        <v>0</v>
      </c>
      <c r="AI450" s="1"/>
      <c r="AJ450" s="1"/>
      <c r="AK450" s="1"/>
      <c r="AL450" s="18" t="e">
        <f>AE450/AH450</f>
        <v>#VALUE!</v>
      </c>
      <c r="AM450" s="18" t="e">
        <f>AF450/AH450</f>
        <v>#VALUE!</v>
      </c>
      <c r="AN450" s="17" t="e">
        <f>(AG450)/AH450</f>
        <v>#VALUE!</v>
      </c>
      <c r="AO450" s="1"/>
      <c r="AP450" s="1"/>
      <c r="AQ450" s="14"/>
      <c r="AR450" s="14"/>
      <c r="AS450" s="14"/>
      <c r="AT450" s="10"/>
      <c r="AU450" s="1"/>
      <c r="AV450" s="10"/>
      <c r="AW450" s="1"/>
      <c r="AX450" s="1"/>
      <c r="AY450" s="1"/>
      <c r="AZ450" s="1"/>
      <c r="BA450" s="1"/>
      <c r="BB450" s="1"/>
      <c r="BC450" s="1"/>
      <c r="BD450" s="23"/>
      <c r="BE450" s="23"/>
      <c r="BF450" s="10"/>
      <c r="BG450" s="23"/>
      <c r="BH450" s="23"/>
      <c r="BI450" s="1"/>
    </row>
    <row r="451" spans="1:62" ht="12.75">
      <c r="A451" s="38" t="s">
        <v>119</v>
      </c>
      <c r="B451" t="s">
        <v>9</v>
      </c>
      <c r="C451" s="25" t="s">
        <v>265</v>
      </c>
      <c r="D451" t="s">
        <v>1214</v>
      </c>
      <c r="E451" s="25" t="s">
        <v>174</v>
      </c>
      <c r="F451" s="31">
        <v>2.25</v>
      </c>
      <c r="G451" s="31">
        <v>16.466666666666665</v>
      </c>
      <c r="H451" s="31">
        <f>G451/1.5</f>
        <v>10.977777777777776</v>
      </c>
      <c r="I451" t="s">
        <v>1406</v>
      </c>
      <c r="J451" s="1" t="s">
        <v>396</v>
      </c>
      <c r="K451" t="s">
        <v>621</v>
      </c>
      <c r="L451" s="1" t="s">
        <v>809</v>
      </c>
      <c r="M451" s="1" t="s">
        <v>416</v>
      </c>
      <c r="N451" t="s">
        <v>186</v>
      </c>
      <c r="O451" s="4">
        <v>2.25</v>
      </c>
      <c r="P451" s="23"/>
      <c r="Q451" s="28">
        <v>37</v>
      </c>
      <c r="R451" s="28">
        <v>1</v>
      </c>
      <c r="S451" s="1">
        <v>0</v>
      </c>
      <c r="T451" s="6">
        <f>Q451+(R451/20)+(S451/240)</f>
        <v>37.05</v>
      </c>
      <c r="U451" s="6">
        <f>T451/O451</f>
        <v>16.466666666666665</v>
      </c>
      <c r="W451" s="1"/>
      <c r="X451" s="10"/>
      <c r="Y451" s="10"/>
      <c r="Z451" s="10"/>
      <c r="AA451" s="10"/>
      <c r="AB451" s="10"/>
      <c r="AC451" s="10"/>
      <c r="AE451" s="6"/>
      <c r="AF451" s="1"/>
      <c r="AG451" s="6">
        <f>AE451+AF451</f>
        <v>0</v>
      </c>
      <c r="AH451" s="6">
        <f>U451+AG451</f>
        <v>16.466666666666665</v>
      </c>
      <c r="AI451" s="1"/>
      <c r="AJ451" s="1"/>
      <c r="AK451" s="1"/>
      <c r="AL451" s="18">
        <f>AE451/AH451</f>
        <v>0</v>
      </c>
      <c r="AM451" s="18">
        <f>AF451/AH451</f>
        <v>0</v>
      </c>
      <c r="AN451" s="17">
        <f>(AG451)/AH451</f>
        <v>0</v>
      </c>
      <c r="AO451" s="1"/>
      <c r="AP451" s="1"/>
      <c r="AQ451" s="14"/>
      <c r="AR451" s="14"/>
      <c r="AS451" s="14"/>
      <c r="AT451" s="10"/>
      <c r="AU451" s="1"/>
      <c r="AV451" s="10"/>
      <c r="AW451" s="1"/>
      <c r="AX451" s="1"/>
      <c r="AY451" s="1"/>
      <c r="AZ451" s="1"/>
      <c r="BA451" s="1"/>
      <c r="BB451" s="1"/>
      <c r="BC451" s="1"/>
      <c r="BD451" s="23"/>
      <c r="BE451" s="23"/>
      <c r="BF451" s="10"/>
      <c r="BG451" s="23"/>
      <c r="BH451" s="23"/>
      <c r="BI451" s="1"/>
      <c r="BJ451" t="s">
        <v>621</v>
      </c>
    </row>
    <row r="452" spans="1:62" ht="12.75">
      <c r="A452" s="38" t="s">
        <v>119</v>
      </c>
      <c r="B452" t="s">
        <v>9</v>
      </c>
      <c r="C452" s="25" t="s">
        <v>266</v>
      </c>
      <c r="D452" t="s">
        <v>1214</v>
      </c>
      <c r="E452" s="25" t="s">
        <v>174</v>
      </c>
      <c r="F452" s="31">
        <v>11</v>
      </c>
      <c r="G452" s="31">
        <v>5.952272727272728</v>
      </c>
      <c r="H452" s="31">
        <f>G452/1.5</f>
        <v>3.9681818181818187</v>
      </c>
      <c r="I452" t="s">
        <v>571</v>
      </c>
      <c r="J452" s="1" t="s">
        <v>396</v>
      </c>
      <c r="K452" t="s">
        <v>386</v>
      </c>
      <c r="L452" s="1" t="s">
        <v>1328</v>
      </c>
      <c r="M452" s="1" t="s">
        <v>1314</v>
      </c>
      <c r="N452" t="s">
        <v>1364</v>
      </c>
      <c r="O452" s="4">
        <v>11</v>
      </c>
      <c r="P452" s="23"/>
      <c r="Q452" s="28">
        <v>65</v>
      </c>
      <c r="R452" s="28">
        <v>9</v>
      </c>
      <c r="S452" s="1">
        <v>6</v>
      </c>
      <c r="T452" s="6">
        <f>Q452+(R452/20)+(S452/240)</f>
        <v>65.47500000000001</v>
      </c>
      <c r="U452" s="6">
        <f>T452/O452</f>
        <v>5.952272727272728</v>
      </c>
      <c r="W452" s="1"/>
      <c r="X452" s="10"/>
      <c r="Y452" s="10"/>
      <c r="Z452" s="10"/>
      <c r="AA452" s="10"/>
      <c r="AB452" s="10"/>
      <c r="AC452" s="10"/>
      <c r="AE452" s="6"/>
      <c r="AF452" s="1"/>
      <c r="AG452" s="6">
        <f>AE452+AF452</f>
        <v>0</v>
      </c>
      <c r="AH452" s="6">
        <f>U452+AG452</f>
        <v>5.952272727272728</v>
      </c>
      <c r="AI452" s="1"/>
      <c r="AJ452" s="1"/>
      <c r="AK452" s="1"/>
      <c r="AL452" s="18">
        <f>AE452/AH452</f>
        <v>0</v>
      </c>
      <c r="AM452" s="18">
        <f>AF452/AH452</f>
        <v>0</v>
      </c>
      <c r="AN452" s="17">
        <f>(AG452)/AH452</f>
        <v>0</v>
      </c>
      <c r="AO452" s="1"/>
      <c r="AP452" s="1"/>
      <c r="AQ452" s="14"/>
      <c r="AR452" s="14"/>
      <c r="AS452" s="14"/>
      <c r="AT452" s="10"/>
      <c r="AU452" s="1"/>
      <c r="AV452" s="10"/>
      <c r="AW452" s="1"/>
      <c r="AX452" s="1"/>
      <c r="AY452" s="1"/>
      <c r="AZ452" s="1"/>
      <c r="BA452" s="1"/>
      <c r="BB452" s="1"/>
      <c r="BC452" s="1"/>
      <c r="BD452" s="23"/>
      <c r="BE452" s="23"/>
      <c r="BF452" s="10"/>
      <c r="BG452" s="23"/>
      <c r="BH452" s="23"/>
      <c r="BI452" s="1"/>
      <c r="BJ452" t="s">
        <v>386</v>
      </c>
    </row>
    <row r="453" spans="1:62" ht="12.75">
      <c r="A453" s="38" t="s">
        <v>119</v>
      </c>
      <c r="B453" t="s">
        <v>9</v>
      </c>
      <c r="C453" s="25" t="s">
        <v>267</v>
      </c>
      <c r="D453" t="s">
        <v>1214</v>
      </c>
      <c r="E453" s="25" t="s">
        <v>174</v>
      </c>
      <c r="F453" s="31"/>
      <c r="G453" s="31"/>
      <c r="H453" s="31">
        <f>G453/1.5</f>
        <v>0</v>
      </c>
      <c r="I453" t="s">
        <v>706</v>
      </c>
      <c r="J453" s="1" t="s">
        <v>396</v>
      </c>
      <c r="K453" t="s">
        <v>690</v>
      </c>
      <c r="L453" s="1" t="s">
        <v>1341</v>
      </c>
      <c r="M453" s="1" t="s">
        <v>1064</v>
      </c>
      <c r="N453" t="s">
        <v>467</v>
      </c>
      <c r="O453" s="4"/>
      <c r="P453" s="23">
        <v>20</v>
      </c>
      <c r="Q453" s="28">
        <v>5</v>
      </c>
      <c r="R453" s="28">
        <v>2</v>
      </c>
      <c r="S453" s="1">
        <v>0</v>
      </c>
      <c r="T453" s="6">
        <f>Q453+(R453/20)+(S453/240)</f>
        <v>5.1</v>
      </c>
      <c r="U453" s="6"/>
      <c r="V453" s="10">
        <f>(T453*20)/P453</f>
        <v>5.1</v>
      </c>
      <c r="W453" s="1"/>
      <c r="X453" s="10"/>
      <c r="Y453" s="10"/>
      <c r="Z453" s="10"/>
      <c r="AA453" s="10"/>
      <c r="AB453" s="10"/>
      <c r="AC453" s="10"/>
      <c r="AE453" s="6"/>
      <c r="AF453" s="1"/>
      <c r="AG453" s="6">
        <f>AE453+AF453</f>
        <v>0</v>
      </c>
      <c r="AH453" s="6">
        <f>U453+AG453</f>
        <v>0</v>
      </c>
      <c r="AI453" s="1"/>
      <c r="AJ453" s="1"/>
      <c r="AK453" s="1"/>
      <c r="AL453" s="18" t="e">
        <f>AE453/AH453</f>
        <v>#VALUE!</v>
      </c>
      <c r="AM453" s="18" t="e">
        <f>AF453/AH453</f>
        <v>#VALUE!</v>
      </c>
      <c r="AN453" s="17" t="e">
        <f>(AG453)/AH453</f>
        <v>#VALUE!</v>
      </c>
      <c r="AO453" s="1"/>
      <c r="AP453" s="1"/>
      <c r="AQ453" s="14"/>
      <c r="AR453" s="14"/>
      <c r="AS453" s="14"/>
      <c r="AT453" s="10"/>
      <c r="AU453" s="1"/>
      <c r="AV453" s="10"/>
      <c r="AW453" s="1"/>
      <c r="AX453" s="1"/>
      <c r="AY453" s="1"/>
      <c r="AZ453" s="1"/>
      <c r="BA453" s="1"/>
      <c r="BB453" s="1"/>
      <c r="BC453" s="1"/>
      <c r="BD453" s="23"/>
      <c r="BE453" s="23"/>
      <c r="BF453" s="10"/>
      <c r="BG453" s="23"/>
      <c r="BH453" s="23"/>
      <c r="BI453" s="1"/>
      <c r="BJ453" t="s">
        <v>690</v>
      </c>
    </row>
    <row r="454" spans="1:61" ht="12.75">
      <c r="A454" s="38"/>
      <c r="C454" s="25"/>
      <c r="E454" s="25"/>
      <c r="F454" s="31"/>
      <c r="G454" s="30"/>
      <c r="H454" s="31"/>
      <c r="J454" s="1"/>
      <c r="L454" s="1"/>
      <c r="M454" s="1"/>
      <c r="O454" s="4"/>
      <c r="P454" s="23"/>
      <c r="Q454" s="28"/>
      <c r="R454" s="28"/>
      <c r="S454" s="1"/>
      <c r="W454" s="1"/>
      <c r="X454" s="10"/>
      <c r="Y454" s="10"/>
      <c r="Z454" s="10"/>
      <c r="AA454" s="10"/>
      <c r="AB454" s="10"/>
      <c r="AC454" s="10"/>
      <c r="AE454" s="6"/>
      <c r="AF454" s="1"/>
      <c r="AG454" s="6">
        <f>AE454+AF454</f>
        <v>0</v>
      </c>
      <c r="AH454" s="6">
        <f>U454+AG454</f>
        <v>0</v>
      </c>
      <c r="AI454" s="1"/>
      <c r="AJ454" s="1"/>
      <c r="AK454" s="1"/>
      <c r="AL454" s="18" t="e">
        <f>AE454/AH454</f>
        <v>#VALUE!</v>
      </c>
      <c r="AM454" s="18" t="e">
        <f>AF454/AH454</f>
        <v>#VALUE!</v>
      </c>
      <c r="AN454" s="17" t="e">
        <f>(AG454)/AH454</f>
        <v>#VALUE!</v>
      </c>
      <c r="AO454" s="1"/>
      <c r="AP454" s="1"/>
      <c r="AQ454" s="14"/>
      <c r="AR454" s="14"/>
      <c r="AS454" s="14"/>
      <c r="AT454" s="10"/>
      <c r="AU454" s="1"/>
      <c r="AV454" s="10"/>
      <c r="AW454" s="1"/>
      <c r="AX454" s="1"/>
      <c r="AY454" s="1"/>
      <c r="AZ454" s="1"/>
      <c r="BA454" s="1"/>
      <c r="BB454" s="1"/>
      <c r="BC454" s="1"/>
      <c r="BD454" s="23"/>
      <c r="BE454" s="23"/>
      <c r="BF454" s="10"/>
      <c r="BG454" s="23"/>
      <c r="BH454" s="23"/>
      <c r="BI454" s="1"/>
    </row>
    <row r="455" spans="1:62" ht="12.75">
      <c r="A455" s="38" t="s">
        <v>120</v>
      </c>
      <c r="B455" t="s">
        <v>9</v>
      </c>
      <c r="C455" s="25">
        <v>240.1</v>
      </c>
      <c r="D455" t="s">
        <v>1215</v>
      </c>
      <c r="E455" s="25" t="s">
        <v>164</v>
      </c>
      <c r="F455" s="31"/>
      <c r="G455" s="30"/>
      <c r="H455" s="31">
        <f>G455/1.5</f>
        <v>0</v>
      </c>
      <c r="I455" t="s">
        <v>793</v>
      </c>
      <c r="J455" s="1" t="s">
        <v>396</v>
      </c>
      <c r="K455" t="s">
        <v>710</v>
      </c>
      <c r="L455" s="1" t="s">
        <v>1341</v>
      </c>
      <c r="M455" s="1" t="s">
        <v>416</v>
      </c>
      <c r="N455" t="s">
        <v>1264</v>
      </c>
      <c r="O455" s="4"/>
      <c r="P455" s="23">
        <v>170</v>
      </c>
      <c r="Q455" s="28">
        <v>97</v>
      </c>
      <c r="R455" s="28">
        <v>0</v>
      </c>
      <c r="S455" s="1">
        <v>0</v>
      </c>
      <c r="T455" s="6">
        <f>Q455+(R455/20)+(S455/240)</f>
        <v>97</v>
      </c>
      <c r="V455" s="10">
        <f>(T455*20)/P455</f>
        <v>11.411764705882353</v>
      </c>
      <c r="W455" s="1"/>
      <c r="X455" s="10"/>
      <c r="Y455" s="10"/>
      <c r="Z455" s="10"/>
      <c r="AA455" s="10"/>
      <c r="AB455" s="10"/>
      <c r="AC455" s="10"/>
      <c r="AE455" s="6"/>
      <c r="AF455" s="1"/>
      <c r="AG455" s="6">
        <f>AE455+AF455</f>
        <v>0</v>
      </c>
      <c r="AH455" s="6">
        <f>U455+AG455</f>
        <v>0</v>
      </c>
      <c r="AI455" s="1"/>
      <c r="AJ455" s="1"/>
      <c r="AK455" s="1"/>
      <c r="AL455" s="18" t="e">
        <f>AE455/AH455</f>
        <v>#VALUE!</v>
      </c>
      <c r="AM455" s="18" t="e">
        <f>AF455/AH455</f>
        <v>#VALUE!</v>
      </c>
      <c r="AN455" s="17" t="e">
        <f>(AG455)/AH455</f>
        <v>#VALUE!</v>
      </c>
      <c r="AO455" s="1"/>
      <c r="AP455" s="1"/>
      <c r="AQ455" s="14"/>
      <c r="AR455" s="14"/>
      <c r="AS455" s="14"/>
      <c r="AT455" s="10"/>
      <c r="AU455" s="1"/>
      <c r="AV455" s="10"/>
      <c r="AW455" s="1"/>
      <c r="AX455" s="1"/>
      <c r="AY455" s="1"/>
      <c r="AZ455" s="1"/>
      <c r="BA455" s="1"/>
      <c r="BB455" s="1"/>
      <c r="BC455" s="1"/>
      <c r="BD455" s="23"/>
      <c r="BE455" s="23"/>
      <c r="BF455" s="10"/>
      <c r="BG455" s="23"/>
      <c r="BH455" s="23"/>
      <c r="BI455" s="1"/>
      <c r="BJ455" t="s">
        <v>710</v>
      </c>
    </row>
    <row r="456" spans="1:62" ht="12.75">
      <c r="A456" s="38" t="s">
        <v>120</v>
      </c>
      <c r="B456" t="s">
        <v>9</v>
      </c>
      <c r="C456" s="25">
        <v>240.2</v>
      </c>
      <c r="D456" t="s">
        <v>1215</v>
      </c>
      <c r="E456" s="25" t="s">
        <v>164</v>
      </c>
      <c r="F456" s="31">
        <f>4/3</f>
        <v>1.3333333333333333</v>
      </c>
      <c r="G456" s="31">
        <v>18</v>
      </c>
      <c r="H456" s="31">
        <f>G456/1.5</f>
        <v>12</v>
      </c>
      <c r="I456" t="s">
        <v>1409</v>
      </c>
      <c r="J456" s="1" t="s">
        <v>396</v>
      </c>
      <c r="K456" t="s">
        <v>1159</v>
      </c>
      <c r="L456" s="1" t="s">
        <v>1341</v>
      </c>
      <c r="M456" s="1" t="s">
        <v>416</v>
      </c>
      <c r="N456" t="s">
        <v>379</v>
      </c>
      <c r="O456" s="4">
        <f>4/3</f>
        <v>1.3333333333333333</v>
      </c>
      <c r="P456" s="23"/>
      <c r="Q456" s="28">
        <v>24</v>
      </c>
      <c r="R456" s="28">
        <v>0</v>
      </c>
      <c r="S456" s="1">
        <v>0</v>
      </c>
      <c r="T456" s="6">
        <f>Q456+(R456/20)+(S456/240)</f>
        <v>24</v>
      </c>
      <c r="U456" s="6">
        <f>T456/O456</f>
        <v>18</v>
      </c>
      <c r="W456" s="1"/>
      <c r="X456" s="10"/>
      <c r="Y456" s="10"/>
      <c r="Z456" s="10"/>
      <c r="AA456" s="10"/>
      <c r="AB456" s="10"/>
      <c r="AC456" s="10"/>
      <c r="AE456" s="6"/>
      <c r="AF456" s="1"/>
      <c r="AG456" s="6">
        <f>AE456+AF456</f>
        <v>0</v>
      </c>
      <c r="AH456" s="6">
        <f>U456+AG456</f>
        <v>18</v>
      </c>
      <c r="AI456" s="1"/>
      <c r="AJ456" s="1"/>
      <c r="AK456" s="1"/>
      <c r="AL456" s="18">
        <f>AE456/AH456</f>
        <v>0</v>
      </c>
      <c r="AM456" s="18">
        <f>AF456/AH456</f>
        <v>0</v>
      </c>
      <c r="AN456" s="17">
        <f>(AG456)/AH456</f>
        <v>0</v>
      </c>
      <c r="AO456" s="1"/>
      <c r="AP456" s="1"/>
      <c r="AQ456" s="14"/>
      <c r="AR456" s="14"/>
      <c r="AS456" s="14"/>
      <c r="AT456" s="10"/>
      <c r="AU456" s="1"/>
      <c r="AV456" s="10"/>
      <c r="AW456" s="1"/>
      <c r="AX456" s="1"/>
      <c r="AY456" s="1"/>
      <c r="AZ456" s="1"/>
      <c r="BA456" s="1"/>
      <c r="BB456" s="1"/>
      <c r="BC456" s="1"/>
      <c r="BD456" s="23"/>
      <c r="BE456" s="23"/>
      <c r="BF456" s="10"/>
      <c r="BG456" s="23"/>
      <c r="BH456" s="23"/>
      <c r="BI456" s="1"/>
      <c r="BJ456" t="s">
        <v>1159</v>
      </c>
    </row>
    <row r="457" spans="1:62" ht="12.75">
      <c r="A457" s="38" t="s">
        <v>120</v>
      </c>
      <c r="B457" t="s">
        <v>9</v>
      </c>
      <c r="C457" s="25">
        <v>240.3</v>
      </c>
      <c r="D457" t="s">
        <v>1215</v>
      </c>
      <c r="E457" s="25" t="s">
        <v>164</v>
      </c>
      <c r="F457" s="31">
        <v>1</v>
      </c>
      <c r="G457" s="31">
        <v>17</v>
      </c>
      <c r="H457" s="31">
        <f>G457/1.5</f>
        <v>11.333333333333334</v>
      </c>
      <c r="I457" t="s">
        <v>1409</v>
      </c>
      <c r="J457" s="1" t="s">
        <v>396</v>
      </c>
      <c r="K457" t="s">
        <v>1159</v>
      </c>
      <c r="L457" s="1" t="s">
        <v>1341</v>
      </c>
      <c r="M457" s="1" t="s">
        <v>416</v>
      </c>
      <c r="N457" t="s">
        <v>1092</v>
      </c>
      <c r="O457" s="4">
        <v>1</v>
      </c>
      <c r="P457" s="23"/>
      <c r="Q457" s="28">
        <v>17</v>
      </c>
      <c r="R457" s="28">
        <v>0</v>
      </c>
      <c r="S457" s="1">
        <v>0</v>
      </c>
      <c r="T457" s="6">
        <f>Q457+(R457/20)+(S457/240)</f>
        <v>17</v>
      </c>
      <c r="U457" s="6">
        <f>T457/O457</f>
        <v>17</v>
      </c>
      <c r="W457" s="1"/>
      <c r="X457" s="10"/>
      <c r="Y457" s="10"/>
      <c r="Z457" s="10"/>
      <c r="AA457" s="10"/>
      <c r="AB457" s="10"/>
      <c r="AC457" s="10"/>
      <c r="AE457" s="6"/>
      <c r="AF457" s="1"/>
      <c r="AG457" s="6">
        <f>AE457+AF457</f>
        <v>0</v>
      </c>
      <c r="AH457" s="6">
        <f>U457+AG457</f>
        <v>17</v>
      </c>
      <c r="AI457" s="1"/>
      <c r="AJ457" s="1"/>
      <c r="AK457" s="1"/>
      <c r="AL457" s="18">
        <f>AE457/AH457</f>
        <v>0</v>
      </c>
      <c r="AM457" s="18">
        <f>AF457/AH457</f>
        <v>0</v>
      </c>
      <c r="AN457" s="17">
        <f>(AG457)/AH457</f>
        <v>0</v>
      </c>
      <c r="AO457" s="1"/>
      <c r="AP457" s="1"/>
      <c r="AQ457" s="14"/>
      <c r="AR457" s="14"/>
      <c r="AS457" s="14"/>
      <c r="AT457" s="10"/>
      <c r="AU457" s="1"/>
      <c r="AV457" s="10"/>
      <c r="AW457" s="1"/>
      <c r="AX457" s="1"/>
      <c r="AY457" s="1"/>
      <c r="AZ457" s="1"/>
      <c r="BA457" s="1"/>
      <c r="BB457" s="1"/>
      <c r="BC457" s="1"/>
      <c r="BD457" s="23"/>
      <c r="BE457" s="23"/>
      <c r="BF457" s="10"/>
      <c r="BG457" s="23"/>
      <c r="BH457" s="23"/>
      <c r="BI457" s="1"/>
      <c r="BJ457" t="s">
        <v>1159</v>
      </c>
    </row>
    <row r="458" spans="1:62" ht="12.75">
      <c r="A458" s="38" t="s">
        <v>120</v>
      </c>
      <c r="B458" t="s">
        <v>9</v>
      </c>
      <c r="C458" s="25">
        <v>240.4</v>
      </c>
      <c r="D458" t="s">
        <v>1215</v>
      </c>
      <c r="E458" s="25" t="s">
        <v>164</v>
      </c>
      <c r="F458" s="31"/>
      <c r="G458" s="30"/>
      <c r="H458" s="31">
        <f>G458/1.5</f>
        <v>0</v>
      </c>
      <c r="I458" t="s">
        <v>778</v>
      </c>
      <c r="J458" s="1" t="s">
        <v>396</v>
      </c>
      <c r="K458" t="s">
        <v>621</v>
      </c>
      <c r="L458" s="1" t="s">
        <v>809</v>
      </c>
      <c r="M458" s="1" t="s">
        <v>416</v>
      </c>
      <c r="N458" t="s">
        <v>384</v>
      </c>
      <c r="O458" s="4"/>
      <c r="P458" s="23">
        <v>42</v>
      </c>
      <c r="Q458" s="28">
        <v>17</v>
      </c>
      <c r="R458" s="28">
        <v>12</v>
      </c>
      <c r="S458" s="1">
        <v>0</v>
      </c>
      <c r="T458" s="6">
        <f>Q458+(R458/20)+(S458/240)</f>
        <v>17.6</v>
      </c>
      <c r="V458" s="10">
        <f>(T458*20)/P458</f>
        <v>8.380952380952381</v>
      </c>
      <c r="W458" s="1"/>
      <c r="X458" s="10"/>
      <c r="Y458" s="10"/>
      <c r="Z458" s="10"/>
      <c r="AA458" s="10"/>
      <c r="AB458" s="10"/>
      <c r="AC458" s="10"/>
      <c r="AE458" s="6"/>
      <c r="AF458" s="1"/>
      <c r="AG458" s="6">
        <f>AE458+AF458</f>
        <v>0</v>
      </c>
      <c r="AH458" s="6">
        <f>U458+AG458</f>
        <v>0</v>
      </c>
      <c r="AI458" s="1"/>
      <c r="AJ458" s="1"/>
      <c r="AK458" s="1"/>
      <c r="AL458" s="18" t="e">
        <f>AE458/AH458</f>
        <v>#VALUE!</v>
      </c>
      <c r="AM458" s="18" t="e">
        <f>AF458/AH458</f>
        <v>#VALUE!</v>
      </c>
      <c r="AN458" s="17" t="e">
        <f>(AG458)/AH458</f>
        <v>#VALUE!</v>
      </c>
      <c r="AO458" s="1"/>
      <c r="AP458" s="1"/>
      <c r="AQ458" s="14"/>
      <c r="AR458" s="14"/>
      <c r="AS458" s="14"/>
      <c r="AT458" s="10"/>
      <c r="AU458" s="1"/>
      <c r="AV458" s="10"/>
      <c r="AW458" s="1"/>
      <c r="AX458" s="1"/>
      <c r="AY458" s="1"/>
      <c r="AZ458" s="1"/>
      <c r="BA458" s="1"/>
      <c r="BB458" s="1"/>
      <c r="BC458" s="1"/>
      <c r="BD458" s="23"/>
      <c r="BE458" s="23"/>
      <c r="BF458" s="10"/>
      <c r="BG458" s="23"/>
      <c r="BH458" s="23"/>
      <c r="BI458" s="1"/>
      <c r="BJ458" t="s">
        <v>621</v>
      </c>
    </row>
    <row r="459" spans="1:62" ht="12.75">
      <c r="A459" s="38" t="s">
        <v>120</v>
      </c>
      <c r="B459" t="s">
        <v>9</v>
      </c>
      <c r="C459" s="25">
        <v>240.5</v>
      </c>
      <c r="D459" t="s">
        <v>1215</v>
      </c>
      <c r="E459" s="25" t="s">
        <v>164</v>
      </c>
      <c r="F459" s="31"/>
      <c r="G459" s="30"/>
      <c r="H459" s="31">
        <f>G459/1.5</f>
        <v>0</v>
      </c>
      <c r="I459" t="s">
        <v>773</v>
      </c>
      <c r="J459" s="1" t="s">
        <v>396</v>
      </c>
      <c r="K459" t="s">
        <v>621</v>
      </c>
      <c r="L459" s="1" t="s">
        <v>809</v>
      </c>
      <c r="M459" s="1" t="s">
        <v>416</v>
      </c>
      <c r="N459" t="s">
        <v>364</v>
      </c>
      <c r="O459" s="4"/>
      <c r="P459" s="23">
        <v>24</v>
      </c>
      <c r="Q459" s="28">
        <v>8</v>
      </c>
      <c r="R459" s="28">
        <v>8</v>
      </c>
      <c r="S459" s="1">
        <v>0</v>
      </c>
      <c r="T459" s="6">
        <f>Q459+(R459/20)+(S459/240)</f>
        <v>8.4</v>
      </c>
      <c r="V459" s="10">
        <f>(T459*20)/P459</f>
        <v>7</v>
      </c>
      <c r="W459" s="1"/>
      <c r="X459" s="10"/>
      <c r="Y459" s="10"/>
      <c r="Z459" s="10"/>
      <c r="AA459" s="10"/>
      <c r="AB459" s="10"/>
      <c r="AC459" s="10"/>
      <c r="AE459" s="6"/>
      <c r="AF459" s="1"/>
      <c r="AG459" s="6">
        <f>AE459+AF459</f>
        <v>0</v>
      </c>
      <c r="AH459" s="6">
        <f>U459+AG459</f>
        <v>0</v>
      </c>
      <c r="AI459" s="1"/>
      <c r="AJ459" s="1"/>
      <c r="AK459" s="1"/>
      <c r="AL459" s="18" t="e">
        <f>AE459/AH459</f>
        <v>#VALUE!</v>
      </c>
      <c r="AM459" s="18" t="e">
        <f>AF459/AH459</f>
        <v>#VALUE!</v>
      </c>
      <c r="AN459" s="17" t="e">
        <f>(AG459)/AH459</f>
        <v>#VALUE!</v>
      </c>
      <c r="AO459" s="1"/>
      <c r="AP459" s="1"/>
      <c r="AQ459" s="14"/>
      <c r="AR459" s="14"/>
      <c r="AS459" s="14"/>
      <c r="AT459" s="10"/>
      <c r="AU459" s="1"/>
      <c r="AV459" s="10"/>
      <c r="AW459" s="1"/>
      <c r="AX459" s="1"/>
      <c r="AY459" s="1"/>
      <c r="AZ459" s="1"/>
      <c r="BA459" s="1"/>
      <c r="BB459" s="1"/>
      <c r="BC459" s="1"/>
      <c r="BD459" s="23"/>
      <c r="BE459" s="23"/>
      <c r="BF459" s="10"/>
      <c r="BG459" s="23"/>
      <c r="BH459" s="23"/>
      <c r="BI459" s="1"/>
      <c r="BJ459" t="s">
        <v>621</v>
      </c>
    </row>
    <row r="460" spans="1:61" ht="12.75">
      <c r="A460" s="38"/>
      <c r="F460" s="31"/>
      <c r="G460" s="30"/>
      <c r="H460" s="31"/>
      <c r="O460" s="4"/>
      <c r="P460" s="23"/>
      <c r="Q460" s="28"/>
      <c r="R460" s="28"/>
      <c r="S460" s="1"/>
      <c r="T460" s="6"/>
      <c r="V460" s="10"/>
      <c r="W460" s="1"/>
      <c r="X460" s="10"/>
      <c r="Y460" s="10"/>
      <c r="Z460" s="10"/>
      <c r="AA460" s="10"/>
      <c r="AB460" s="10"/>
      <c r="AC460" s="10"/>
      <c r="AE460" s="6"/>
      <c r="AF460" s="1"/>
      <c r="AG460" s="6">
        <f>AE460+AF460</f>
        <v>0</v>
      </c>
      <c r="AH460" s="6">
        <f>U460+AG460</f>
        <v>0</v>
      </c>
      <c r="AI460" s="1"/>
      <c r="AJ460" s="1"/>
      <c r="AK460" s="1"/>
      <c r="AL460" s="18" t="e">
        <f>AE460/AH460</f>
        <v>#VALUE!</v>
      </c>
      <c r="AM460" s="18" t="e">
        <f>AF460/AH460</f>
        <v>#VALUE!</v>
      </c>
      <c r="AN460" s="17" t="e">
        <f>(AG460)/AH460</f>
        <v>#VALUE!</v>
      </c>
      <c r="AO460" s="1"/>
      <c r="AP460" s="1"/>
      <c r="AQ460" s="14"/>
      <c r="AR460" s="14"/>
      <c r="AS460" s="14"/>
      <c r="AT460" s="10"/>
      <c r="AU460" s="1"/>
      <c r="AV460" s="10"/>
      <c r="AW460" s="1"/>
      <c r="AX460" s="1"/>
      <c r="AY460" s="1"/>
      <c r="AZ460" s="1"/>
      <c r="BA460" s="1"/>
      <c r="BB460" s="1"/>
      <c r="BC460" s="1"/>
      <c r="BD460" s="23"/>
      <c r="BE460" s="23"/>
      <c r="BF460" s="10"/>
      <c r="BG460" s="23"/>
      <c r="BH460" s="23"/>
      <c r="BI460" s="1"/>
    </row>
    <row r="461" spans="1:62" ht="12.75">
      <c r="A461" s="38" t="s">
        <v>120</v>
      </c>
      <c r="B461" t="s">
        <v>9</v>
      </c>
      <c r="C461" s="25" t="s">
        <v>268</v>
      </c>
      <c r="D461" t="s">
        <v>1215</v>
      </c>
      <c r="E461" s="25" t="s">
        <v>164</v>
      </c>
      <c r="F461" s="31">
        <v>2.25</v>
      </c>
      <c r="G461" s="31">
        <v>14.8</v>
      </c>
      <c r="H461" s="31">
        <f>G461/1.5</f>
        <v>9.866666666666667</v>
      </c>
      <c r="I461" t="s">
        <v>1406</v>
      </c>
      <c r="J461" s="1" t="s">
        <v>396</v>
      </c>
      <c r="K461" t="s">
        <v>621</v>
      </c>
      <c r="L461" s="1" t="s">
        <v>809</v>
      </c>
      <c r="M461" s="1" t="s">
        <v>416</v>
      </c>
      <c r="N461" t="s">
        <v>188</v>
      </c>
      <c r="O461" s="4">
        <v>2.25</v>
      </c>
      <c r="P461" s="23"/>
      <c r="Q461" s="28">
        <v>33</v>
      </c>
      <c r="R461" s="28">
        <v>6</v>
      </c>
      <c r="S461" s="1">
        <v>0</v>
      </c>
      <c r="T461" s="6">
        <f>Q461+(R461/20)+(S461/240)</f>
        <v>33.3</v>
      </c>
      <c r="U461" s="6">
        <f>T461/O461</f>
        <v>14.799999999999999</v>
      </c>
      <c r="W461" s="1"/>
      <c r="X461" s="10"/>
      <c r="Y461" s="10"/>
      <c r="Z461" s="10"/>
      <c r="AA461" s="10"/>
      <c r="AB461" s="10"/>
      <c r="AC461" s="10"/>
      <c r="AE461" s="6"/>
      <c r="AF461" s="1"/>
      <c r="AG461" s="6">
        <f>AE461+AF461</f>
        <v>0</v>
      </c>
      <c r="AH461" s="6">
        <f>U461+AG461</f>
        <v>14.799999999999999</v>
      </c>
      <c r="AI461" s="1"/>
      <c r="AJ461" s="1"/>
      <c r="AK461" s="1"/>
      <c r="AL461" s="18">
        <f>AE461/AH461</f>
        <v>0</v>
      </c>
      <c r="AM461" s="18">
        <f>AF461/AH461</f>
        <v>0</v>
      </c>
      <c r="AN461" s="17">
        <f>(AG461)/AH461</f>
        <v>0</v>
      </c>
      <c r="AO461" s="1"/>
      <c r="AP461" s="1"/>
      <c r="AQ461" s="14"/>
      <c r="AR461" s="14"/>
      <c r="AS461" s="14"/>
      <c r="AT461" s="10"/>
      <c r="AU461" s="1"/>
      <c r="AV461" s="10"/>
      <c r="AW461" s="1"/>
      <c r="AX461" s="1"/>
      <c r="AY461" s="1"/>
      <c r="AZ461" s="1"/>
      <c r="BA461" s="1"/>
      <c r="BB461" s="1"/>
      <c r="BC461" s="1"/>
      <c r="BD461" s="23"/>
      <c r="BE461" s="23"/>
      <c r="BF461" s="10"/>
      <c r="BG461" s="23"/>
      <c r="BH461" s="23"/>
      <c r="BI461" s="1"/>
      <c r="BJ461" t="s">
        <v>621</v>
      </c>
    </row>
    <row r="462" spans="1:62" ht="12.75">
      <c r="A462" s="38" t="s">
        <v>120</v>
      </c>
      <c r="B462" t="s">
        <v>9</v>
      </c>
      <c r="C462" s="25" t="s">
        <v>269</v>
      </c>
      <c r="D462" t="s">
        <v>1215</v>
      </c>
      <c r="E462" s="25" t="s">
        <v>164</v>
      </c>
      <c r="F462" s="31">
        <v>11</v>
      </c>
      <c r="G462" s="31">
        <v>7.048863636363635</v>
      </c>
      <c r="H462" s="31">
        <f>G462/1.5</f>
        <v>4.699242424242423</v>
      </c>
      <c r="I462" t="s">
        <v>359</v>
      </c>
      <c r="J462" s="1" t="s">
        <v>396</v>
      </c>
      <c r="K462" t="s">
        <v>512</v>
      </c>
      <c r="L462" s="1" t="s">
        <v>1326</v>
      </c>
      <c r="M462" s="1" t="s">
        <v>811</v>
      </c>
      <c r="N462" t="s">
        <v>1350</v>
      </c>
      <c r="O462" s="4">
        <v>11</v>
      </c>
      <c r="P462" s="23"/>
      <c r="Q462" s="28">
        <v>77</v>
      </c>
      <c r="R462" s="28">
        <v>10</v>
      </c>
      <c r="S462" s="1">
        <v>9</v>
      </c>
      <c r="T462" s="6">
        <f>Q462+(R462/20)+(S462/240)</f>
        <v>77.5375</v>
      </c>
      <c r="U462" s="6">
        <f>T462/O462</f>
        <v>7.048863636363635</v>
      </c>
      <c r="W462" s="1"/>
      <c r="X462" s="10"/>
      <c r="Y462" s="10"/>
      <c r="Z462" s="10"/>
      <c r="AA462" s="10"/>
      <c r="AB462" s="10"/>
      <c r="AC462" s="10"/>
      <c r="AE462" s="6"/>
      <c r="AF462" s="1"/>
      <c r="AG462" s="6">
        <f>AE462+AF462</f>
        <v>0</v>
      </c>
      <c r="AH462" s="6">
        <f>U462+AG462</f>
        <v>7.048863636363635</v>
      </c>
      <c r="AI462" s="1"/>
      <c r="AJ462" s="1"/>
      <c r="AK462" s="1"/>
      <c r="AL462" s="18">
        <f>AE462/AH462</f>
        <v>0</v>
      </c>
      <c r="AM462" s="18">
        <f>AF462/AH462</f>
        <v>0</v>
      </c>
      <c r="AN462" s="17">
        <f>(AG462)/AH462</f>
        <v>0</v>
      </c>
      <c r="AO462" s="1"/>
      <c r="AP462" s="1"/>
      <c r="AQ462" s="14"/>
      <c r="AR462" s="14"/>
      <c r="AS462" s="14"/>
      <c r="AT462" s="10"/>
      <c r="AU462" s="1"/>
      <c r="AV462" s="10"/>
      <c r="AW462" s="1"/>
      <c r="AX462" s="1"/>
      <c r="AY462" s="1"/>
      <c r="AZ462" s="1"/>
      <c r="BA462" s="1"/>
      <c r="BB462" s="1"/>
      <c r="BC462" s="1"/>
      <c r="BD462" s="23"/>
      <c r="BE462" s="23"/>
      <c r="BF462" s="10"/>
      <c r="BG462" s="23"/>
      <c r="BH462" s="23"/>
      <c r="BI462" s="1"/>
      <c r="BJ462" t="s">
        <v>512</v>
      </c>
    </row>
    <row r="463" spans="1:62" ht="12.75">
      <c r="A463" s="38" t="s">
        <v>120</v>
      </c>
      <c r="B463" t="s">
        <v>9</v>
      </c>
      <c r="C463" s="25" t="s">
        <v>270</v>
      </c>
      <c r="D463" t="s">
        <v>1215</v>
      </c>
      <c r="E463" s="25" t="s">
        <v>164</v>
      </c>
      <c r="F463" s="31"/>
      <c r="G463" s="30"/>
      <c r="H463" s="31">
        <f>G463/1.5</f>
        <v>0</v>
      </c>
      <c r="I463" t="s">
        <v>706</v>
      </c>
      <c r="J463" s="1" t="s">
        <v>396</v>
      </c>
      <c r="K463" t="s">
        <v>690</v>
      </c>
      <c r="L463" s="1" t="s">
        <v>1341</v>
      </c>
      <c r="M463" s="1" t="s">
        <v>1064</v>
      </c>
      <c r="N463" t="s">
        <v>1035</v>
      </c>
      <c r="O463" s="4"/>
      <c r="P463" s="23">
        <v>23</v>
      </c>
      <c r="Q463" s="28">
        <v>6</v>
      </c>
      <c r="R463" s="28">
        <v>0</v>
      </c>
      <c r="S463" s="1">
        <v>2</v>
      </c>
      <c r="T463" s="6">
        <f>Q463+(R463/20)+(S463/240)</f>
        <v>6.008333333333334</v>
      </c>
      <c r="V463" s="10">
        <f>(T463*20)/P463</f>
        <v>5.224637681159421</v>
      </c>
      <c r="W463" s="1"/>
      <c r="X463" s="10"/>
      <c r="Y463" s="10"/>
      <c r="Z463" s="10"/>
      <c r="AA463" s="10"/>
      <c r="AB463" s="10"/>
      <c r="AC463" s="10"/>
      <c r="AE463" s="6"/>
      <c r="AF463" s="1"/>
      <c r="AG463" s="6">
        <f>AE463+AF463</f>
        <v>0</v>
      </c>
      <c r="AH463" s="6">
        <f>U463+AG463</f>
        <v>0</v>
      </c>
      <c r="AI463" s="1"/>
      <c r="AJ463" s="1"/>
      <c r="AK463" s="1"/>
      <c r="AL463" s="18" t="e">
        <f>AE463/AH463</f>
        <v>#VALUE!</v>
      </c>
      <c r="AM463" s="18" t="e">
        <f>AF463/AH463</f>
        <v>#VALUE!</v>
      </c>
      <c r="AN463" s="17" t="e">
        <f>(AG463)/AH463</f>
        <v>#VALUE!</v>
      </c>
      <c r="AO463" s="1"/>
      <c r="AP463" s="1"/>
      <c r="AQ463" s="14"/>
      <c r="AR463" s="14"/>
      <c r="AS463" s="14"/>
      <c r="AT463" s="10"/>
      <c r="AU463" s="1"/>
      <c r="AV463" s="10"/>
      <c r="AW463" s="1"/>
      <c r="AX463" s="1"/>
      <c r="AY463" s="1"/>
      <c r="AZ463" s="1"/>
      <c r="BA463" s="1"/>
      <c r="BB463" s="1"/>
      <c r="BC463" s="1"/>
      <c r="BD463" s="23"/>
      <c r="BE463" s="23"/>
      <c r="BF463" s="10"/>
      <c r="BG463" s="23"/>
      <c r="BH463" s="23"/>
      <c r="BI463" s="1"/>
      <c r="BJ463" t="s">
        <v>690</v>
      </c>
    </row>
    <row r="464" spans="1:61" ht="12.75">
      <c r="A464" s="38"/>
      <c r="C464" s="25"/>
      <c r="E464" s="25"/>
      <c r="F464" s="31"/>
      <c r="G464" s="30"/>
      <c r="H464" s="31"/>
      <c r="J464" s="1"/>
      <c r="L464" s="1"/>
      <c r="M464" s="1"/>
      <c r="O464" s="4"/>
      <c r="P464" s="23"/>
      <c r="Q464" s="28"/>
      <c r="R464" s="28"/>
      <c r="S464" s="1"/>
      <c r="W464" s="1"/>
      <c r="X464" s="10"/>
      <c r="Y464" s="10"/>
      <c r="Z464" s="10"/>
      <c r="AA464" s="10"/>
      <c r="AB464" s="10"/>
      <c r="AC464" s="10"/>
      <c r="AE464" s="6"/>
      <c r="AF464" s="1"/>
      <c r="AG464" s="6">
        <f>AE464+AF464</f>
        <v>0</v>
      </c>
      <c r="AH464" s="6">
        <f>U464+AG464</f>
        <v>0</v>
      </c>
      <c r="AI464" s="1"/>
      <c r="AJ464" s="1"/>
      <c r="AK464" s="1"/>
      <c r="AL464" s="18" t="e">
        <f>AE464/AH464</f>
        <v>#VALUE!</v>
      </c>
      <c r="AM464" s="18" t="e">
        <f>AF464/AH464</f>
        <v>#VALUE!</v>
      </c>
      <c r="AN464" s="17" t="e">
        <f>(AG464)/AH464</f>
        <v>#VALUE!</v>
      </c>
      <c r="AO464" s="1"/>
      <c r="AP464" s="1"/>
      <c r="AQ464" s="14"/>
      <c r="AR464" s="14"/>
      <c r="AS464" s="14"/>
      <c r="AT464" s="10"/>
      <c r="AU464" s="1"/>
      <c r="AV464" s="10"/>
      <c r="AW464" s="1"/>
      <c r="AX464" s="1"/>
      <c r="AY464" s="1"/>
      <c r="AZ464" s="1"/>
      <c r="BA464" s="1"/>
      <c r="BB464" s="1"/>
      <c r="BC464" s="1"/>
      <c r="BD464" s="23"/>
      <c r="BE464" s="23"/>
      <c r="BF464" s="10"/>
      <c r="BG464" s="23"/>
      <c r="BH464" s="23"/>
      <c r="BI464" s="1"/>
    </row>
    <row r="465" spans="1:62" ht="12.75">
      <c r="A465" s="38" t="s">
        <v>121</v>
      </c>
      <c r="B465" t="s">
        <v>9</v>
      </c>
      <c r="C465" s="25">
        <v>241.1</v>
      </c>
      <c r="D465" t="s">
        <v>1216</v>
      </c>
      <c r="E465" s="25" t="s">
        <v>175</v>
      </c>
      <c r="F465" s="31"/>
      <c r="G465" s="30"/>
      <c r="H465" s="31">
        <f>G465/1.5</f>
        <v>0</v>
      </c>
      <c r="I465" t="s">
        <v>786</v>
      </c>
      <c r="J465" s="1" t="s">
        <v>396</v>
      </c>
      <c r="K465" t="s">
        <v>711</v>
      </c>
      <c r="L465" s="1" t="s">
        <v>1341</v>
      </c>
      <c r="M465" s="1" t="s">
        <v>416</v>
      </c>
      <c r="N465" t="s">
        <v>1264</v>
      </c>
      <c r="O465" s="4"/>
      <c r="P465" s="23">
        <v>170</v>
      </c>
      <c r="Q465" s="28">
        <v>98</v>
      </c>
      <c r="R465" s="28">
        <v>0</v>
      </c>
      <c r="S465" s="1">
        <v>0</v>
      </c>
      <c r="T465" s="6">
        <f>Q465+(R465/20)+(S465/240)</f>
        <v>98</v>
      </c>
      <c r="V465" s="10">
        <f>(T465*20)/P465</f>
        <v>11.529411764705882</v>
      </c>
      <c r="W465" s="1"/>
      <c r="X465" s="10"/>
      <c r="Y465" s="10"/>
      <c r="Z465" s="10"/>
      <c r="AA465" s="10"/>
      <c r="AB465" s="10"/>
      <c r="AC465" s="10"/>
      <c r="AE465" s="6"/>
      <c r="AF465" s="1"/>
      <c r="AG465" s="6">
        <f>AE465+AF465</f>
        <v>0</v>
      </c>
      <c r="AH465" s="6">
        <f>U465+AG465</f>
        <v>0</v>
      </c>
      <c r="AI465" s="1"/>
      <c r="AJ465" s="1"/>
      <c r="AK465" s="1"/>
      <c r="AL465" s="18" t="e">
        <f>AE465/AH465</f>
        <v>#VALUE!</v>
      </c>
      <c r="AM465" s="18" t="e">
        <f>AF465/AH465</f>
        <v>#VALUE!</v>
      </c>
      <c r="AN465" s="17" t="e">
        <f>(AG465)/AH465</f>
        <v>#VALUE!</v>
      </c>
      <c r="AO465" s="1"/>
      <c r="AP465" s="1"/>
      <c r="AQ465" s="14"/>
      <c r="AR465" s="14"/>
      <c r="AS465" s="14"/>
      <c r="AT465" s="10"/>
      <c r="AU465" s="1"/>
      <c r="AV465" s="10"/>
      <c r="AW465" s="1"/>
      <c r="AX465" s="1"/>
      <c r="AY465" s="1"/>
      <c r="AZ465" s="1"/>
      <c r="BA465" s="1"/>
      <c r="BB465" s="1"/>
      <c r="BC465" s="1"/>
      <c r="BD465" s="23"/>
      <c r="BE465" s="23"/>
      <c r="BF465" s="10"/>
      <c r="BG465" s="23"/>
      <c r="BH465" s="23"/>
      <c r="BI465" s="1"/>
      <c r="BJ465" t="s">
        <v>711</v>
      </c>
    </row>
    <row r="466" spans="1:62" ht="12.75">
      <c r="A466" s="38" t="s">
        <v>121</v>
      </c>
      <c r="B466" t="s">
        <v>9</v>
      </c>
      <c r="C466" s="25">
        <v>241.2</v>
      </c>
      <c r="D466" t="s">
        <v>1216</v>
      </c>
      <c r="E466" s="25" t="s">
        <v>175</v>
      </c>
      <c r="F466" s="31">
        <f>4/3</f>
        <v>1.3333333333333333</v>
      </c>
      <c r="G466" s="31">
        <v>18</v>
      </c>
      <c r="H466" s="31">
        <f>G466/1.5</f>
        <v>12</v>
      </c>
      <c r="I466" t="s">
        <v>1409</v>
      </c>
      <c r="J466" s="1" t="s">
        <v>396</v>
      </c>
      <c r="K466" t="s">
        <v>1159</v>
      </c>
      <c r="L466" s="1" t="s">
        <v>1341</v>
      </c>
      <c r="M466" s="1" t="s">
        <v>416</v>
      </c>
      <c r="N466" t="s">
        <v>379</v>
      </c>
      <c r="O466" s="4">
        <f>4/3</f>
        <v>1.3333333333333333</v>
      </c>
      <c r="P466" s="23"/>
      <c r="Q466" s="28">
        <v>24</v>
      </c>
      <c r="R466" s="28">
        <v>0</v>
      </c>
      <c r="S466" s="1">
        <v>0</v>
      </c>
      <c r="T466" s="6">
        <f>Q466+(R466/20)+(S466/240)</f>
        <v>24</v>
      </c>
      <c r="U466" s="6">
        <f>T466/O466</f>
        <v>18</v>
      </c>
      <c r="W466" s="1"/>
      <c r="X466" s="10"/>
      <c r="Y466" s="10"/>
      <c r="Z466" s="10"/>
      <c r="AA466" s="10"/>
      <c r="AB466" s="10"/>
      <c r="AC466" s="10"/>
      <c r="AE466" s="6"/>
      <c r="AF466" s="1"/>
      <c r="AG466" s="6">
        <f>AE466+AF466</f>
        <v>0</v>
      </c>
      <c r="AH466" s="6">
        <f>U466+AG466</f>
        <v>18</v>
      </c>
      <c r="AI466" s="1"/>
      <c r="AJ466" s="1"/>
      <c r="AK466" s="1"/>
      <c r="AL466" s="18">
        <f>AE466/AH466</f>
        <v>0</v>
      </c>
      <c r="AM466" s="18">
        <f>AF466/AH466</f>
        <v>0</v>
      </c>
      <c r="AN466" s="17">
        <f>(AG466)/AH466</f>
        <v>0</v>
      </c>
      <c r="AO466" s="1"/>
      <c r="AP466" s="1"/>
      <c r="AQ466" s="14"/>
      <c r="AR466" s="14"/>
      <c r="AS466" s="14"/>
      <c r="AT466" s="10"/>
      <c r="AU466" s="1"/>
      <c r="AV466" s="10"/>
      <c r="AW466" s="1"/>
      <c r="AX466" s="1"/>
      <c r="AY466" s="1"/>
      <c r="AZ466" s="1"/>
      <c r="BA466" s="1"/>
      <c r="BB466" s="1"/>
      <c r="BC466" s="1"/>
      <c r="BD466" s="23"/>
      <c r="BE466" s="23"/>
      <c r="BF466" s="10"/>
      <c r="BG466" s="23"/>
      <c r="BH466" s="23"/>
      <c r="BI466" s="1"/>
      <c r="BJ466" t="s">
        <v>1159</v>
      </c>
    </row>
    <row r="467" spans="1:62" ht="12.75">
      <c r="A467" s="38" t="s">
        <v>121</v>
      </c>
      <c r="B467" t="s">
        <v>9</v>
      </c>
      <c r="C467" s="25">
        <v>241.3</v>
      </c>
      <c r="D467" t="s">
        <v>1216</v>
      </c>
      <c r="E467" s="25" t="s">
        <v>175</v>
      </c>
      <c r="F467" s="31">
        <v>1</v>
      </c>
      <c r="G467" s="31">
        <v>17</v>
      </c>
      <c r="H467" s="31">
        <f>G467/1.5</f>
        <v>11.333333333333334</v>
      </c>
      <c r="I467" t="s">
        <v>1409</v>
      </c>
      <c r="J467" s="1" t="s">
        <v>396</v>
      </c>
      <c r="K467" t="s">
        <v>1159</v>
      </c>
      <c r="L467" s="1" t="s">
        <v>1341</v>
      </c>
      <c r="M467" s="1" t="s">
        <v>416</v>
      </c>
      <c r="N467" t="s">
        <v>1092</v>
      </c>
      <c r="O467" s="4">
        <v>1</v>
      </c>
      <c r="P467" s="23"/>
      <c r="Q467" s="28">
        <v>17</v>
      </c>
      <c r="R467" s="28">
        <v>0</v>
      </c>
      <c r="S467" s="1">
        <v>0</v>
      </c>
      <c r="T467" s="6">
        <f>Q467+(R467/20)+(S467/240)</f>
        <v>17</v>
      </c>
      <c r="U467" s="6">
        <f>T467/O467</f>
        <v>17</v>
      </c>
      <c r="W467" s="1"/>
      <c r="X467" s="10"/>
      <c r="Y467" s="10"/>
      <c r="Z467" s="10"/>
      <c r="AA467" s="10"/>
      <c r="AB467" s="10"/>
      <c r="AC467" s="10"/>
      <c r="AE467" s="6"/>
      <c r="AF467" s="1"/>
      <c r="AG467" s="6">
        <f>AE467+AF467</f>
        <v>0</v>
      </c>
      <c r="AH467" s="6">
        <f>U467+AG467</f>
        <v>17</v>
      </c>
      <c r="AI467" s="1"/>
      <c r="AJ467" s="1"/>
      <c r="AK467" s="1"/>
      <c r="AL467" s="18">
        <f>AE467/AH467</f>
        <v>0</v>
      </c>
      <c r="AM467" s="18">
        <f>AF467/AH467</f>
        <v>0</v>
      </c>
      <c r="AN467" s="17">
        <f>(AG467)/AH467</f>
        <v>0</v>
      </c>
      <c r="AO467" s="1"/>
      <c r="AP467" s="1"/>
      <c r="AQ467" s="14"/>
      <c r="AR467" s="14"/>
      <c r="AS467" s="14"/>
      <c r="AT467" s="10"/>
      <c r="AU467" s="1"/>
      <c r="AV467" s="10"/>
      <c r="AW467" s="1"/>
      <c r="AX467" s="1"/>
      <c r="AY467" s="1"/>
      <c r="AZ467" s="1"/>
      <c r="BA467" s="1"/>
      <c r="BB467" s="1"/>
      <c r="BC467" s="1"/>
      <c r="BD467" s="23"/>
      <c r="BE467" s="23"/>
      <c r="BF467" s="10"/>
      <c r="BG467" s="23"/>
      <c r="BH467" s="23"/>
      <c r="BI467" s="1"/>
      <c r="BJ467" t="s">
        <v>1159</v>
      </c>
    </row>
    <row r="468" spans="1:62" ht="12.75">
      <c r="A468" s="38" t="s">
        <v>121</v>
      </c>
      <c r="B468" t="s">
        <v>9</v>
      </c>
      <c r="C468" s="25">
        <v>241.4</v>
      </c>
      <c r="D468" t="s">
        <v>1216</v>
      </c>
      <c r="E468" s="25" t="s">
        <v>175</v>
      </c>
      <c r="F468" s="31"/>
      <c r="G468" s="31"/>
      <c r="H468" s="31">
        <f>G468/1.5</f>
        <v>0</v>
      </c>
      <c r="I468" t="s">
        <v>778</v>
      </c>
      <c r="J468" s="1" t="s">
        <v>396</v>
      </c>
      <c r="K468" t="s">
        <v>621</v>
      </c>
      <c r="L468" s="1" t="s">
        <v>809</v>
      </c>
      <c r="M468" s="1" t="s">
        <v>416</v>
      </c>
      <c r="N468" t="s">
        <v>384</v>
      </c>
      <c r="O468" s="4"/>
      <c r="P468" s="23">
        <v>42</v>
      </c>
      <c r="Q468" s="28">
        <v>14</v>
      </c>
      <c r="R468" s="28">
        <v>14</v>
      </c>
      <c r="S468" s="1">
        <v>0</v>
      </c>
      <c r="T468" s="6">
        <f>Q468+(R468/20)+(S468/240)</f>
        <v>14.7</v>
      </c>
      <c r="U468" s="6"/>
      <c r="V468" s="10">
        <f>(T468*20)/P468</f>
        <v>7</v>
      </c>
      <c r="W468" s="1"/>
      <c r="X468" s="10"/>
      <c r="Y468" s="10"/>
      <c r="Z468" s="10"/>
      <c r="AA468" s="10"/>
      <c r="AB468" s="10"/>
      <c r="AC468" s="10"/>
      <c r="AE468" s="6"/>
      <c r="AF468" s="1"/>
      <c r="AG468" s="6">
        <f>AE468+AF468</f>
        <v>0</v>
      </c>
      <c r="AH468" s="6">
        <f>U468+AG468</f>
        <v>0</v>
      </c>
      <c r="AI468" s="1"/>
      <c r="AJ468" s="1"/>
      <c r="AK468" s="1"/>
      <c r="AL468" s="18" t="e">
        <f>AE468/AH468</f>
        <v>#VALUE!</v>
      </c>
      <c r="AM468" s="18" t="e">
        <f>AF468/AH468</f>
        <v>#VALUE!</v>
      </c>
      <c r="AN468" s="17" t="e">
        <f>(AG468)/AH468</f>
        <v>#VALUE!</v>
      </c>
      <c r="AO468" s="1"/>
      <c r="AP468" s="1"/>
      <c r="AQ468" s="14"/>
      <c r="AR468" s="14"/>
      <c r="AS468" s="14"/>
      <c r="AT468" s="10"/>
      <c r="AU468" s="1"/>
      <c r="AV468" s="10"/>
      <c r="AW468" s="1"/>
      <c r="AX468" s="1"/>
      <c r="AY468" s="1"/>
      <c r="AZ468" s="1"/>
      <c r="BA468" s="1"/>
      <c r="BB468" s="1"/>
      <c r="BC468" s="1"/>
      <c r="BD468" s="23"/>
      <c r="BE468" s="23"/>
      <c r="BF468" s="10"/>
      <c r="BG468" s="23"/>
      <c r="BH468" s="23"/>
      <c r="BI468" s="1"/>
      <c r="BJ468" t="s">
        <v>621</v>
      </c>
    </row>
    <row r="469" spans="1:62" ht="12.75">
      <c r="A469" s="38" t="s">
        <v>121</v>
      </c>
      <c r="B469" t="s">
        <v>9</v>
      </c>
      <c r="C469" s="25">
        <v>241.5</v>
      </c>
      <c r="D469" t="s">
        <v>1216</v>
      </c>
      <c r="E469" s="25" t="s">
        <v>175</v>
      </c>
      <c r="F469" s="31"/>
      <c r="G469" s="31"/>
      <c r="H469" s="31">
        <f>G469/1.5</f>
        <v>0</v>
      </c>
      <c r="I469" t="s">
        <v>773</v>
      </c>
      <c r="J469" s="1" t="s">
        <v>396</v>
      </c>
      <c r="K469" t="s">
        <v>621</v>
      </c>
      <c r="L469" s="1" t="s">
        <v>809</v>
      </c>
      <c r="M469" s="1" t="s">
        <v>416</v>
      </c>
      <c r="N469" t="s">
        <v>364</v>
      </c>
      <c r="O469" s="4"/>
      <c r="P469" s="23">
        <v>24</v>
      </c>
      <c r="Q469" s="28">
        <v>11</v>
      </c>
      <c r="R469" s="28">
        <v>6</v>
      </c>
      <c r="S469" s="1">
        <v>0</v>
      </c>
      <c r="T469" s="6">
        <f>Q469+(R469/20)+(S469/240)</f>
        <v>11.3</v>
      </c>
      <c r="U469" s="6"/>
      <c r="V469" s="10">
        <f>(T469*20)/P469</f>
        <v>9.416666666666666</v>
      </c>
      <c r="W469" s="1"/>
      <c r="X469" s="10"/>
      <c r="Y469" s="10"/>
      <c r="Z469" s="10"/>
      <c r="AA469" s="10"/>
      <c r="AB469" s="10"/>
      <c r="AC469" s="10"/>
      <c r="AE469" s="6"/>
      <c r="AF469" s="1"/>
      <c r="AG469" s="6">
        <f>AE469+AF469</f>
        <v>0</v>
      </c>
      <c r="AH469" s="6">
        <f>U469+AG469</f>
        <v>0</v>
      </c>
      <c r="AI469" s="1"/>
      <c r="AJ469" s="1"/>
      <c r="AK469" s="1"/>
      <c r="AL469" s="18" t="e">
        <f>AE469/AH469</f>
        <v>#VALUE!</v>
      </c>
      <c r="AM469" s="18" t="e">
        <f>AF469/AH469</f>
        <v>#VALUE!</v>
      </c>
      <c r="AN469" s="17" t="e">
        <f>(AG469)/AH469</f>
        <v>#VALUE!</v>
      </c>
      <c r="AO469" s="1"/>
      <c r="AP469" s="1"/>
      <c r="AQ469" s="14"/>
      <c r="AR469" s="14"/>
      <c r="AS469" s="14"/>
      <c r="AT469" s="10"/>
      <c r="AU469" s="1"/>
      <c r="AV469" s="10"/>
      <c r="AW469" s="1"/>
      <c r="AX469" s="1"/>
      <c r="AY469" s="1"/>
      <c r="AZ469" s="1"/>
      <c r="BA469" s="1"/>
      <c r="BB469" s="1"/>
      <c r="BC469" s="1"/>
      <c r="BD469" s="23"/>
      <c r="BE469" s="23"/>
      <c r="BF469" s="10"/>
      <c r="BG469" s="23"/>
      <c r="BH469" s="23"/>
      <c r="BI469" s="1"/>
      <c r="BJ469" t="s">
        <v>621</v>
      </c>
    </row>
    <row r="470" spans="6:61" ht="12.75">
      <c r="F470" s="31"/>
      <c r="G470" s="30"/>
      <c r="H470" s="31"/>
      <c r="O470" s="4"/>
      <c r="P470" s="23"/>
      <c r="Q470" s="28"/>
      <c r="R470" s="28"/>
      <c r="S470" s="1"/>
      <c r="W470" s="1"/>
      <c r="X470" s="10"/>
      <c r="Y470" s="10"/>
      <c r="Z470" s="10"/>
      <c r="AA470" s="10"/>
      <c r="AB470" s="10"/>
      <c r="AC470" s="10"/>
      <c r="AE470" s="6"/>
      <c r="AF470" s="1"/>
      <c r="AG470" s="6">
        <f>AE470+AF470</f>
        <v>0</v>
      </c>
      <c r="AH470" s="6">
        <f>U470+AG470</f>
        <v>0</v>
      </c>
      <c r="AI470" s="1"/>
      <c r="AJ470" s="1"/>
      <c r="AK470" s="1"/>
      <c r="AL470" s="18" t="e">
        <f>AE470/AH470</f>
        <v>#VALUE!</v>
      </c>
      <c r="AM470" s="18" t="e">
        <f>AF470/AH470</f>
        <v>#VALUE!</v>
      </c>
      <c r="AN470" s="17" t="e">
        <f>(AG470)/AH470</f>
        <v>#VALUE!</v>
      </c>
      <c r="AO470" s="1"/>
      <c r="AP470" s="1"/>
      <c r="AQ470" s="14"/>
      <c r="AR470" s="14"/>
      <c r="AS470" s="14"/>
      <c r="AT470" s="10"/>
      <c r="AU470" s="1"/>
      <c r="AV470" s="10"/>
      <c r="AW470" s="1"/>
      <c r="AX470" s="1"/>
      <c r="AY470" s="1"/>
      <c r="AZ470" s="1"/>
      <c r="BA470" s="1"/>
      <c r="BB470" s="1"/>
      <c r="BC470" s="1"/>
      <c r="BD470" s="23"/>
      <c r="BE470" s="23"/>
      <c r="BF470" s="10"/>
      <c r="BG470" s="23"/>
      <c r="BH470" s="23"/>
      <c r="BI470" s="1"/>
    </row>
    <row r="471" spans="1:62" ht="12.75">
      <c r="A471" s="38" t="s">
        <v>121</v>
      </c>
      <c r="B471" t="s">
        <v>9</v>
      </c>
      <c r="C471" s="25" t="s">
        <v>271</v>
      </c>
      <c r="D471" t="s">
        <v>1216</v>
      </c>
      <c r="E471" s="25" t="s">
        <v>175</v>
      </c>
      <c r="F471" s="31">
        <v>2.25</v>
      </c>
      <c r="G471" s="31">
        <v>14.8</v>
      </c>
      <c r="H471" s="31">
        <f>G471/1.5</f>
        <v>9.866666666666667</v>
      </c>
      <c r="I471" t="s">
        <v>1408</v>
      </c>
      <c r="J471" s="1" t="s">
        <v>396</v>
      </c>
      <c r="K471" t="s">
        <v>621</v>
      </c>
      <c r="L471" s="1" t="s">
        <v>809</v>
      </c>
      <c r="M471" s="1" t="s">
        <v>416</v>
      </c>
      <c r="N471" t="s">
        <v>187</v>
      </c>
      <c r="O471" s="4">
        <v>2.25</v>
      </c>
      <c r="P471" s="23"/>
      <c r="Q471" s="28">
        <v>33</v>
      </c>
      <c r="R471" s="28">
        <v>6</v>
      </c>
      <c r="S471" s="1">
        <v>0</v>
      </c>
      <c r="T471" s="6">
        <f>Q471+(R471/20)+(S471/240)</f>
        <v>33.3</v>
      </c>
      <c r="U471" s="6">
        <f>T471/O471</f>
        <v>14.799999999999999</v>
      </c>
      <c r="W471" s="1"/>
      <c r="X471" s="10"/>
      <c r="Y471" s="10"/>
      <c r="Z471" s="10"/>
      <c r="AA471" s="10"/>
      <c r="AB471" s="10"/>
      <c r="AC471" s="10"/>
      <c r="AE471" s="6"/>
      <c r="AF471" s="1"/>
      <c r="AG471" s="6">
        <f>AE471+AF471</f>
        <v>0</v>
      </c>
      <c r="AH471" s="6">
        <f>U471+AG471</f>
        <v>14.799999999999999</v>
      </c>
      <c r="AI471" s="1"/>
      <c r="AJ471" s="1"/>
      <c r="AK471" s="1"/>
      <c r="AL471" s="18">
        <f>AE471/AH471</f>
        <v>0</v>
      </c>
      <c r="AM471" s="18">
        <f>AF471/AH471</f>
        <v>0</v>
      </c>
      <c r="AN471" s="17">
        <f>(AG471)/AH471</f>
        <v>0</v>
      </c>
      <c r="AO471" s="1"/>
      <c r="AP471" s="1"/>
      <c r="AQ471" s="14"/>
      <c r="AR471" s="14"/>
      <c r="AS471" s="14"/>
      <c r="AT471" s="10"/>
      <c r="AU471" s="1"/>
      <c r="AV471" s="10"/>
      <c r="AW471" s="1"/>
      <c r="AX471" s="1"/>
      <c r="AY471" s="1"/>
      <c r="AZ471" s="1"/>
      <c r="BA471" s="1"/>
      <c r="BB471" s="1"/>
      <c r="BC471" s="1"/>
      <c r="BD471" s="23"/>
      <c r="BE471" s="23"/>
      <c r="BF471" s="10"/>
      <c r="BG471" s="23"/>
      <c r="BH471" s="23"/>
      <c r="BI471" s="1"/>
      <c r="BJ471" t="s">
        <v>621</v>
      </c>
    </row>
    <row r="472" spans="1:62" ht="12.75">
      <c r="A472" s="38" t="s">
        <v>121</v>
      </c>
      <c r="B472" t="s">
        <v>9</v>
      </c>
      <c r="C472" s="25" t="s">
        <v>272</v>
      </c>
      <c r="D472" t="s">
        <v>1216</v>
      </c>
      <c r="E472" s="25" t="s">
        <v>175</v>
      </c>
      <c r="F472" s="31">
        <v>11</v>
      </c>
      <c r="G472" s="31">
        <v>6.472727272727273</v>
      </c>
      <c r="H472" s="31">
        <f>G472/1.5</f>
        <v>4.315151515151515</v>
      </c>
      <c r="I472" t="s">
        <v>581</v>
      </c>
      <c r="J472" s="1" t="s">
        <v>396</v>
      </c>
      <c r="K472" t="s">
        <v>512</v>
      </c>
      <c r="L472" s="1" t="s">
        <v>1326</v>
      </c>
      <c r="M472" s="1" t="s">
        <v>1064</v>
      </c>
      <c r="N472" t="s">
        <v>1359</v>
      </c>
      <c r="O472" s="4">
        <v>11</v>
      </c>
      <c r="P472" s="23"/>
      <c r="Q472" s="28">
        <v>71</v>
      </c>
      <c r="R472" s="28">
        <v>4</v>
      </c>
      <c r="S472" s="1">
        <v>0</v>
      </c>
      <c r="T472" s="6">
        <f>Q472+(R472/20)+(S472/240)</f>
        <v>71.2</v>
      </c>
      <c r="U472" s="6">
        <f>T472/O472</f>
        <v>6.472727272727273</v>
      </c>
      <c r="W472" s="1"/>
      <c r="X472" s="10"/>
      <c r="Y472" s="10"/>
      <c r="Z472" s="10"/>
      <c r="AA472" s="10"/>
      <c r="AB472" s="10"/>
      <c r="AC472" s="10"/>
      <c r="AE472" s="6"/>
      <c r="AF472" s="1"/>
      <c r="AG472" s="6">
        <f>AE472+AF472</f>
        <v>0</v>
      </c>
      <c r="AH472" s="6">
        <f>U472+AG472</f>
        <v>6.472727272727273</v>
      </c>
      <c r="AI472" s="1"/>
      <c r="AJ472" s="1"/>
      <c r="AK472" s="1"/>
      <c r="AL472" s="18">
        <f>AE472/AH472</f>
        <v>0</v>
      </c>
      <c r="AM472" s="18">
        <f>AF472/AH472</f>
        <v>0</v>
      </c>
      <c r="AN472" s="17">
        <f>(AG472)/AH472</f>
        <v>0</v>
      </c>
      <c r="AO472" s="1"/>
      <c r="AP472" s="1"/>
      <c r="AQ472" s="14"/>
      <c r="AR472" s="14"/>
      <c r="AS472" s="14"/>
      <c r="AT472" s="10"/>
      <c r="AU472" s="1"/>
      <c r="AV472" s="10"/>
      <c r="AW472" s="1"/>
      <c r="AX472" s="1"/>
      <c r="AY472" s="1"/>
      <c r="AZ472" s="1"/>
      <c r="BA472" s="1"/>
      <c r="BB472" s="1"/>
      <c r="BC472" s="1"/>
      <c r="BD472" s="23"/>
      <c r="BE472" s="23"/>
      <c r="BF472" s="10"/>
      <c r="BG472" s="23"/>
      <c r="BH472" s="23"/>
      <c r="BI472" s="1"/>
      <c r="BJ472" t="s">
        <v>512</v>
      </c>
    </row>
    <row r="473" spans="1:62" ht="12.75">
      <c r="A473" s="38" t="s">
        <v>121</v>
      </c>
      <c r="B473" t="s">
        <v>9</v>
      </c>
      <c r="C473" s="25" t="s">
        <v>273</v>
      </c>
      <c r="D473" t="s">
        <v>1216</v>
      </c>
      <c r="E473" s="25" t="s">
        <v>175</v>
      </c>
      <c r="F473" s="31"/>
      <c r="G473" s="31"/>
      <c r="H473" s="31">
        <f>G473/1.5</f>
        <v>0</v>
      </c>
      <c r="I473" t="s">
        <v>706</v>
      </c>
      <c r="J473" s="1" t="s">
        <v>396</v>
      </c>
      <c r="K473" t="s">
        <v>690</v>
      </c>
      <c r="L473" s="1" t="s">
        <v>1341</v>
      </c>
      <c r="M473" s="1" t="s">
        <v>1064</v>
      </c>
      <c r="N473" t="s">
        <v>1043</v>
      </c>
      <c r="O473" s="4"/>
      <c r="P473" s="23">
        <v>23</v>
      </c>
      <c r="Q473" s="28">
        <v>5</v>
      </c>
      <c r="R473" s="28">
        <v>17</v>
      </c>
      <c r="S473" s="1">
        <f>3+18/24</f>
        <v>3.75</v>
      </c>
      <c r="T473" s="6">
        <f>Q473+(R473/20)+(S473/240)</f>
        <v>5.865625</v>
      </c>
      <c r="U473" s="6"/>
      <c r="V473" s="10">
        <f>(T473*20)/P473</f>
        <v>5.100543478260869</v>
      </c>
      <c r="W473" s="1"/>
      <c r="X473" s="10"/>
      <c r="Y473" s="10"/>
      <c r="Z473" s="10"/>
      <c r="AA473" s="10"/>
      <c r="AB473" s="10"/>
      <c r="AC473" s="10"/>
      <c r="AE473" s="6"/>
      <c r="AF473" s="1"/>
      <c r="AG473" s="6">
        <f>AE473+AF473</f>
        <v>0</v>
      </c>
      <c r="AH473" s="6">
        <f>U473+AG473</f>
        <v>0</v>
      </c>
      <c r="AI473" s="1"/>
      <c r="AJ473" s="1"/>
      <c r="AK473" s="1"/>
      <c r="AL473" s="18" t="e">
        <f>AE473/AH473</f>
        <v>#VALUE!</v>
      </c>
      <c r="AM473" s="18" t="e">
        <f>AF473/AH473</f>
        <v>#VALUE!</v>
      </c>
      <c r="AN473" s="17" t="e">
        <f>(AG473)/AH473</f>
        <v>#VALUE!</v>
      </c>
      <c r="AO473" s="1"/>
      <c r="AP473" s="1"/>
      <c r="AQ473" s="14"/>
      <c r="AR473" s="14"/>
      <c r="AS473" s="14"/>
      <c r="AT473" s="10"/>
      <c r="AU473" s="1"/>
      <c r="AV473" s="10"/>
      <c r="AW473" s="1"/>
      <c r="AX473" s="1"/>
      <c r="AY473" s="1"/>
      <c r="AZ473" s="1"/>
      <c r="BA473" s="1"/>
      <c r="BB473" s="1"/>
      <c r="BC473" s="1"/>
      <c r="BD473" s="23"/>
      <c r="BE473" s="23"/>
      <c r="BF473" s="10"/>
      <c r="BG473" s="23"/>
      <c r="BH473" s="23"/>
      <c r="BI473" s="1"/>
      <c r="BJ473" t="s">
        <v>690</v>
      </c>
    </row>
    <row r="474" spans="1:61" ht="12.75">
      <c r="A474" s="38"/>
      <c r="C474" s="25"/>
      <c r="E474" s="25"/>
      <c r="F474" s="31"/>
      <c r="G474" s="31"/>
      <c r="H474" s="31"/>
      <c r="J474" s="1"/>
      <c r="L474" s="1"/>
      <c r="M474" s="1"/>
      <c r="O474" s="4"/>
      <c r="P474" s="23"/>
      <c r="Q474" s="28"/>
      <c r="R474" s="28"/>
      <c r="S474" s="1"/>
      <c r="T474" s="6"/>
      <c r="U474" s="6"/>
      <c r="V474" s="10"/>
      <c r="W474" s="1"/>
      <c r="X474" s="10"/>
      <c r="Y474" s="10"/>
      <c r="Z474" s="10"/>
      <c r="AA474" s="10"/>
      <c r="AB474" s="10"/>
      <c r="AC474" s="10"/>
      <c r="AE474" s="6"/>
      <c r="AF474" s="1"/>
      <c r="AG474" s="6">
        <f>AE474+AF474</f>
        <v>0</v>
      </c>
      <c r="AH474" s="6">
        <f>U474+AG474</f>
        <v>0</v>
      </c>
      <c r="AI474" s="1"/>
      <c r="AJ474" s="1"/>
      <c r="AK474" s="1"/>
      <c r="AL474" s="18" t="e">
        <f>AE474/AH474</f>
        <v>#VALUE!</v>
      </c>
      <c r="AM474" s="18" t="e">
        <f>AF474/AH474</f>
        <v>#VALUE!</v>
      </c>
      <c r="AN474" s="17" t="e">
        <f>(AG474)/AH474</f>
        <v>#VALUE!</v>
      </c>
      <c r="AO474" s="1"/>
      <c r="AP474" s="1"/>
      <c r="AQ474" s="14"/>
      <c r="AR474" s="14"/>
      <c r="AS474" s="14"/>
      <c r="AT474" s="10"/>
      <c r="AU474" s="1"/>
      <c r="AV474" s="10"/>
      <c r="AW474" s="1"/>
      <c r="AX474" s="1"/>
      <c r="AY474" s="1"/>
      <c r="AZ474" s="1"/>
      <c r="BA474" s="1"/>
      <c r="BB474" s="1"/>
      <c r="BC474" s="1"/>
      <c r="BD474" s="23"/>
      <c r="BE474" s="23"/>
      <c r="BF474" s="10"/>
      <c r="BG474" s="23"/>
      <c r="BH474" s="23"/>
      <c r="BI474" s="1"/>
    </row>
    <row r="475" spans="1:62" ht="12.75">
      <c r="A475" s="38" t="s">
        <v>122</v>
      </c>
      <c r="B475" t="s">
        <v>9</v>
      </c>
      <c r="C475" s="25">
        <v>242.1</v>
      </c>
      <c r="D475" t="s">
        <v>1217</v>
      </c>
      <c r="E475" s="25" t="s">
        <v>175</v>
      </c>
      <c r="F475" s="31"/>
      <c r="G475" s="31"/>
      <c r="H475" s="31">
        <f>G475/1.5</f>
        <v>0</v>
      </c>
      <c r="I475" t="s">
        <v>792</v>
      </c>
      <c r="J475" s="1" t="s">
        <v>396</v>
      </c>
      <c r="K475" t="s">
        <v>618</v>
      </c>
      <c r="L475" s="1" t="s">
        <v>1341</v>
      </c>
      <c r="M475" s="1" t="s">
        <v>416</v>
      </c>
      <c r="N475" t="s">
        <v>1264</v>
      </c>
      <c r="O475" s="4"/>
      <c r="P475" s="23">
        <v>170</v>
      </c>
      <c r="Q475" s="28">
        <v>98</v>
      </c>
      <c r="R475" s="28">
        <v>0</v>
      </c>
      <c r="S475" s="1">
        <v>0</v>
      </c>
      <c r="T475" s="6">
        <f>Q475+(R475/20)+(S475/240)</f>
        <v>98</v>
      </c>
      <c r="U475" s="6"/>
      <c r="V475" s="10">
        <f>(T475*20)/P475</f>
        <v>11.529411764705882</v>
      </c>
      <c r="W475" s="1"/>
      <c r="X475" s="10"/>
      <c r="Y475" s="10"/>
      <c r="Z475" s="10"/>
      <c r="AA475" s="10"/>
      <c r="AB475" s="10"/>
      <c r="AC475" s="10"/>
      <c r="AE475" s="6"/>
      <c r="AF475" s="1"/>
      <c r="AG475" s="6">
        <f>AE475+AF475</f>
        <v>0</v>
      </c>
      <c r="AH475" s="6">
        <f>U475+AG475</f>
        <v>0</v>
      </c>
      <c r="AI475" s="1"/>
      <c r="AJ475" s="1"/>
      <c r="AK475" s="1"/>
      <c r="AL475" s="18" t="e">
        <f>AE475/AH475</f>
        <v>#VALUE!</v>
      </c>
      <c r="AM475" s="18" t="e">
        <f>AF475/AH475</f>
        <v>#VALUE!</v>
      </c>
      <c r="AN475" s="17" t="e">
        <f>(AG475)/AH475</f>
        <v>#VALUE!</v>
      </c>
      <c r="AO475" s="1"/>
      <c r="AP475" s="1"/>
      <c r="AQ475" s="14"/>
      <c r="AR475" s="14"/>
      <c r="AS475" s="14"/>
      <c r="AT475" s="10"/>
      <c r="AU475" s="1"/>
      <c r="AV475" s="10"/>
      <c r="AW475" s="1"/>
      <c r="AX475" s="1"/>
      <c r="AY475" s="1"/>
      <c r="AZ475" s="1"/>
      <c r="BA475" s="1"/>
      <c r="BB475" s="1"/>
      <c r="BC475" s="1"/>
      <c r="BD475" s="23"/>
      <c r="BE475" s="23"/>
      <c r="BF475" s="10"/>
      <c r="BG475" s="23"/>
      <c r="BH475" s="23"/>
      <c r="BI475" s="1"/>
      <c r="BJ475" t="s">
        <v>618</v>
      </c>
    </row>
    <row r="476" spans="1:62" ht="12.75">
      <c r="A476" s="38" t="s">
        <v>122</v>
      </c>
      <c r="B476" t="s">
        <v>9</v>
      </c>
      <c r="C476" s="25">
        <v>242.2</v>
      </c>
      <c r="D476" t="s">
        <v>1217</v>
      </c>
      <c r="E476" s="25" t="s">
        <v>175</v>
      </c>
      <c r="F476" s="31">
        <f>4/3</f>
        <v>1.3333333333333333</v>
      </c>
      <c r="G476" s="31">
        <v>18</v>
      </c>
      <c r="H476" s="31">
        <f>G476/1.5</f>
        <v>12</v>
      </c>
      <c r="I476" t="s">
        <v>1409</v>
      </c>
      <c r="J476" s="1" t="s">
        <v>396</v>
      </c>
      <c r="K476" t="s">
        <v>1159</v>
      </c>
      <c r="L476" s="1" t="s">
        <v>1341</v>
      </c>
      <c r="M476" s="1" t="s">
        <v>416</v>
      </c>
      <c r="N476" t="s">
        <v>379</v>
      </c>
      <c r="O476" s="4">
        <f>4/3</f>
        <v>1.3333333333333333</v>
      </c>
      <c r="P476" s="23"/>
      <c r="Q476" s="28">
        <v>24</v>
      </c>
      <c r="R476" s="28">
        <v>0</v>
      </c>
      <c r="S476" s="1">
        <v>0</v>
      </c>
      <c r="T476" s="6">
        <f>Q476+(R476/20)+(S476/240)</f>
        <v>24</v>
      </c>
      <c r="U476" s="6">
        <f>T476/O476</f>
        <v>18</v>
      </c>
      <c r="W476" s="1"/>
      <c r="X476" s="10"/>
      <c r="Y476" s="10"/>
      <c r="Z476" s="10"/>
      <c r="AA476" s="10"/>
      <c r="AB476" s="10"/>
      <c r="AC476" s="10"/>
      <c r="AE476" s="6"/>
      <c r="AF476" s="1"/>
      <c r="AG476" s="6">
        <f>AE476+AF476</f>
        <v>0</v>
      </c>
      <c r="AH476" s="6">
        <f>U476+AG476</f>
        <v>18</v>
      </c>
      <c r="AI476" s="1"/>
      <c r="AJ476" s="1"/>
      <c r="AK476" s="1"/>
      <c r="AL476" s="18">
        <f>AE476/AH476</f>
        <v>0</v>
      </c>
      <c r="AM476" s="18">
        <f>AF476/AH476</f>
        <v>0</v>
      </c>
      <c r="AN476" s="17">
        <f>(AG476)/AH476</f>
        <v>0</v>
      </c>
      <c r="AO476" s="1"/>
      <c r="AP476" s="1"/>
      <c r="AQ476" s="14"/>
      <c r="AR476" s="14"/>
      <c r="AS476" s="14"/>
      <c r="AT476" s="10"/>
      <c r="AU476" s="1"/>
      <c r="AV476" s="10"/>
      <c r="AW476" s="1"/>
      <c r="AX476" s="1"/>
      <c r="AY476" s="1"/>
      <c r="AZ476" s="1"/>
      <c r="BA476" s="1"/>
      <c r="BB476" s="1"/>
      <c r="BC476" s="1"/>
      <c r="BD476" s="23"/>
      <c r="BE476" s="23"/>
      <c r="BF476" s="10"/>
      <c r="BG476" s="23"/>
      <c r="BH476" s="23"/>
      <c r="BI476" s="1"/>
      <c r="BJ476" t="s">
        <v>1159</v>
      </c>
    </row>
    <row r="477" spans="1:62" ht="12.75">
      <c r="A477" s="38" t="s">
        <v>122</v>
      </c>
      <c r="B477" t="s">
        <v>9</v>
      </c>
      <c r="C477" s="25">
        <v>242.3</v>
      </c>
      <c r="D477" t="s">
        <v>1217</v>
      </c>
      <c r="E477" s="25" t="s">
        <v>175</v>
      </c>
      <c r="F477" s="31">
        <v>1</v>
      </c>
      <c r="G477" s="31">
        <v>17</v>
      </c>
      <c r="H477" s="31">
        <f>G477/1.5</f>
        <v>11.333333333333334</v>
      </c>
      <c r="I477" t="s">
        <v>1411</v>
      </c>
      <c r="J477" s="1" t="s">
        <v>396</v>
      </c>
      <c r="K477" t="s">
        <v>1160</v>
      </c>
      <c r="L477" s="1" t="s">
        <v>1341</v>
      </c>
      <c r="M477" s="1" t="s">
        <v>416</v>
      </c>
      <c r="N477" t="s">
        <v>1092</v>
      </c>
      <c r="O477" s="4">
        <v>1</v>
      </c>
      <c r="P477" s="23"/>
      <c r="Q477" s="28">
        <v>17</v>
      </c>
      <c r="R477" s="28">
        <v>0</v>
      </c>
      <c r="S477" s="1">
        <v>0</v>
      </c>
      <c r="T477" s="6">
        <f>Q477+(R477/20)+(S477/240)</f>
        <v>17</v>
      </c>
      <c r="U477" s="6">
        <f>T477/O477</f>
        <v>17</v>
      </c>
      <c r="W477" s="1"/>
      <c r="X477" s="10"/>
      <c r="Y477" s="10"/>
      <c r="Z477" s="10"/>
      <c r="AA477" s="10"/>
      <c r="AB477" s="10"/>
      <c r="AC477" s="10"/>
      <c r="AE477" s="6"/>
      <c r="AF477" s="1"/>
      <c r="AG477" s="6">
        <f>AE477+AF477</f>
        <v>0</v>
      </c>
      <c r="AH477" s="6">
        <f>U477+AG477</f>
        <v>17</v>
      </c>
      <c r="AI477" s="1"/>
      <c r="AJ477" s="1"/>
      <c r="AK477" s="1"/>
      <c r="AL477" s="18">
        <f>AE477/AH477</f>
        <v>0</v>
      </c>
      <c r="AM477" s="18">
        <f>AF477/AH477</f>
        <v>0</v>
      </c>
      <c r="AN477" s="17">
        <f>(AG477)/AH477</f>
        <v>0</v>
      </c>
      <c r="AO477" s="1"/>
      <c r="AP477" s="1"/>
      <c r="AQ477" s="14"/>
      <c r="AR477" s="14"/>
      <c r="AS477" s="14"/>
      <c r="AT477" s="10"/>
      <c r="AU477" s="1"/>
      <c r="AV477" s="10"/>
      <c r="AW477" s="1"/>
      <c r="AX477" s="1"/>
      <c r="AY477" s="1"/>
      <c r="AZ477" s="1"/>
      <c r="BA477" s="1"/>
      <c r="BB477" s="1"/>
      <c r="BC477" s="1"/>
      <c r="BD477" s="23"/>
      <c r="BE477" s="23"/>
      <c r="BF477" s="10"/>
      <c r="BG477" s="23"/>
      <c r="BH477" s="23"/>
      <c r="BI477" s="1"/>
      <c r="BJ477" t="s">
        <v>1160</v>
      </c>
    </row>
    <row r="478" spans="1:62" ht="12.75">
      <c r="A478" s="38" t="s">
        <v>122</v>
      </c>
      <c r="B478" t="s">
        <v>9</v>
      </c>
      <c r="C478" s="25">
        <v>242.4</v>
      </c>
      <c r="D478" t="s">
        <v>1217</v>
      </c>
      <c r="E478" s="25" t="s">
        <v>175</v>
      </c>
      <c r="F478" s="31"/>
      <c r="G478" s="30"/>
      <c r="H478" s="31">
        <f>G478/1.5</f>
        <v>0</v>
      </c>
      <c r="I478" t="s">
        <v>778</v>
      </c>
      <c r="J478" s="1" t="s">
        <v>396</v>
      </c>
      <c r="K478" t="s">
        <v>621</v>
      </c>
      <c r="L478" s="1" t="s">
        <v>809</v>
      </c>
      <c r="M478" s="1" t="s">
        <v>416</v>
      </c>
      <c r="N478" t="s">
        <v>384</v>
      </c>
      <c r="O478" s="4"/>
      <c r="P478" s="23">
        <v>42</v>
      </c>
      <c r="Q478" s="28">
        <v>17</v>
      </c>
      <c r="R478" s="28">
        <v>12</v>
      </c>
      <c r="S478" s="1">
        <v>0</v>
      </c>
      <c r="T478" s="6">
        <f>Q478+(R478/20)+(S478/240)</f>
        <v>17.6</v>
      </c>
      <c r="V478" s="10">
        <f>(T478*20)/P478</f>
        <v>8.380952380952381</v>
      </c>
      <c r="W478" s="1"/>
      <c r="X478" s="10"/>
      <c r="Y478" s="10"/>
      <c r="Z478" s="10"/>
      <c r="AA478" s="10"/>
      <c r="AB478" s="10"/>
      <c r="AC478" s="10"/>
      <c r="AE478" s="6"/>
      <c r="AF478" s="1"/>
      <c r="AG478" s="6">
        <f>AE478+AF478</f>
        <v>0</v>
      </c>
      <c r="AH478" s="6">
        <f>U478+AG478</f>
        <v>0</v>
      </c>
      <c r="AI478" s="1"/>
      <c r="AJ478" s="1"/>
      <c r="AK478" s="1"/>
      <c r="AL478" s="18" t="e">
        <f>AE478/AH478</f>
        <v>#VALUE!</v>
      </c>
      <c r="AM478" s="18" t="e">
        <f>AF478/AH478</f>
        <v>#VALUE!</v>
      </c>
      <c r="AN478" s="17" t="e">
        <f>(AG478)/AH478</f>
        <v>#VALUE!</v>
      </c>
      <c r="AO478" s="1"/>
      <c r="AP478" s="1"/>
      <c r="AQ478" s="14"/>
      <c r="AR478" s="14"/>
      <c r="AS478" s="14"/>
      <c r="AT478" s="10"/>
      <c r="AU478" s="1"/>
      <c r="AV478" s="10"/>
      <c r="AW478" s="1"/>
      <c r="AX478" s="1"/>
      <c r="AY478" s="1"/>
      <c r="AZ478" s="1"/>
      <c r="BA478" s="1"/>
      <c r="BB478" s="1"/>
      <c r="BC478" s="1"/>
      <c r="BD478" s="23"/>
      <c r="BE478" s="23"/>
      <c r="BF478" s="10"/>
      <c r="BG478" s="23"/>
      <c r="BH478" s="23"/>
      <c r="BI478" s="1"/>
      <c r="BJ478" t="s">
        <v>621</v>
      </c>
    </row>
    <row r="479" spans="1:62" ht="12.75">
      <c r="A479" s="38" t="s">
        <v>122</v>
      </c>
      <c r="B479" t="s">
        <v>9</v>
      </c>
      <c r="C479" s="25">
        <v>242.5</v>
      </c>
      <c r="D479" t="s">
        <v>1217</v>
      </c>
      <c r="E479" s="25" t="s">
        <v>175</v>
      </c>
      <c r="F479" s="31"/>
      <c r="G479" s="30"/>
      <c r="H479" s="31">
        <f>G479/1.5</f>
        <v>0</v>
      </c>
      <c r="I479" t="s">
        <v>773</v>
      </c>
      <c r="J479" s="1" t="s">
        <v>396</v>
      </c>
      <c r="K479" t="s">
        <v>621</v>
      </c>
      <c r="L479" s="1" t="s">
        <v>809</v>
      </c>
      <c r="M479" s="1" t="s">
        <v>416</v>
      </c>
      <c r="N479" t="s">
        <v>364</v>
      </c>
      <c r="O479" s="4"/>
      <c r="P479" s="23">
        <v>24</v>
      </c>
      <c r="Q479" s="28">
        <v>9</v>
      </c>
      <c r="R479" s="28">
        <v>4</v>
      </c>
      <c r="S479" s="1">
        <v>0</v>
      </c>
      <c r="T479" s="6">
        <f>Q479+(R479/20)+(S479/240)</f>
        <v>9.2</v>
      </c>
      <c r="V479" s="10">
        <f>(T479*20)/P479</f>
        <v>7.666666666666667</v>
      </c>
      <c r="W479" s="1"/>
      <c r="X479" s="10"/>
      <c r="Y479" s="10"/>
      <c r="Z479" s="10"/>
      <c r="AA479" s="10"/>
      <c r="AB479" s="10"/>
      <c r="AC479" s="10"/>
      <c r="AE479" s="6"/>
      <c r="AF479" s="1"/>
      <c r="AG479" s="6">
        <f>AE479+AF479</f>
        <v>0</v>
      </c>
      <c r="AH479" s="6">
        <f>U479+AG479</f>
        <v>0</v>
      </c>
      <c r="AI479" s="1"/>
      <c r="AJ479" s="1"/>
      <c r="AK479" s="1"/>
      <c r="AL479" s="18" t="e">
        <f>AE479/AH479</f>
        <v>#VALUE!</v>
      </c>
      <c r="AM479" s="18" t="e">
        <f>AF479/AH479</f>
        <v>#VALUE!</v>
      </c>
      <c r="AN479" s="17" t="e">
        <f>(AG479)/AH479</f>
        <v>#VALUE!</v>
      </c>
      <c r="AO479" s="1"/>
      <c r="AP479" s="1"/>
      <c r="AQ479" s="14"/>
      <c r="AR479" s="14"/>
      <c r="AS479" s="14"/>
      <c r="AT479" s="10"/>
      <c r="AU479" s="1"/>
      <c r="AV479" s="10"/>
      <c r="AW479" s="1"/>
      <c r="AX479" s="1"/>
      <c r="AY479" s="1"/>
      <c r="AZ479" s="1"/>
      <c r="BA479" s="1"/>
      <c r="BB479" s="1"/>
      <c r="BC479" s="1"/>
      <c r="BD479" s="23"/>
      <c r="BE479" s="23"/>
      <c r="BF479" s="10"/>
      <c r="BG479" s="23"/>
      <c r="BH479" s="23"/>
      <c r="BI479" s="1"/>
      <c r="BJ479" t="s">
        <v>621</v>
      </c>
    </row>
    <row r="480" spans="6:61" ht="12.75">
      <c r="F480" s="31"/>
      <c r="G480" s="30"/>
      <c r="H480" s="31">
        <f>G480/1.5</f>
        <v>0</v>
      </c>
      <c r="O480" s="4"/>
      <c r="P480" s="23"/>
      <c r="Q480" s="28"/>
      <c r="R480" s="28"/>
      <c r="S480" s="1"/>
      <c r="T480" s="6"/>
      <c r="V480" s="10"/>
      <c r="W480" s="1"/>
      <c r="X480" s="10"/>
      <c r="Y480" s="10"/>
      <c r="Z480" s="10"/>
      <c r="AA480" s="10"/>
      <c r="AB480" s="10"/>
      <c r="AC480" s="10"/>
      <c r="AE480" s="6"/>
      <c r="AF480" s="1"/>
      <c r="AG480" s="6">
        <f>AE480+AF480</f>
        <v>0</v>
      </c>
      <c r="AH480" s="6">
        <f>U480+AG480</f>
        <v>0</v>
      </c>
      <c r="AI480" s="1"/>
      <c r="AJ480" s="1"/>
      <c r="AK480" s="1"/>
      <c r="AL480" s="18" t="e">
        <f>AE480/AH480</f>
        <v>#VALUE!</v>
      </c>
      <c r="AM480" s="18" t="e">
        <f>AF480/AH480</f>
        <v>#VALUE!</v>
      </c>
      <c r="AN480" s="17" t="e">
        <f>(AG480)/AH480</f>
        <v>#VALUE!</v>
      </c>
      <c r="AO480" s="1"/>
      <c r="AP480" s="1"/>
      <c r="AQ480" s="14"/>
      <c r="AR480" s="14"/>
      <c r="AS480" s="14"/>
      <c r="AT480" s="10"/>
      <c r="AU480" s="1"/>
      <c r="AV480" s="10"/>
      <c r="AW480" s="1"/>
      <c r="AX480" s="1"/>
      <c r="AY480" s="1"/>
      <c r="AZ480" s="1"/>
      <c r="BA480" s="1"/>
      <c r="BB480" s="1"/>
      <c r="BC480" s="1"/>
      <c r="BD480" s="23"/>
      <c r="BE480" s="23"/>
      <c r="BF480" s="10"/>
      <c r="BG480" s="23"/>
      <c r="BH480" s="23"/>
      <c r="BI480" s="1"/>
    </row>
    <row r="481" spans="1:62" ht="12.75">
      <c r="A481" s="38" t="s">
        <v>122</v>
      </c>
      <c r="B481" t="s">
        <v>9</v>
      </c>
      <c r="C481" s="25" t="s">
        <v>274</v>
      </c>
      <c r="D481" t="s">
        <v>1217</v>
      </c>
      <c r="E481" s="25" t="s">
        <v>175</v>
      </c>
      <c r="F481" s="31">
        <v>2.25</v>
      </c>
      <c r="G481" s="31">
        <v>14.8</v>
      </c>
      <c r="H481" s="31">
        <f>G481/1.5</f>
        <v>9.866666666666667</v>
      </c>
      <c r="I481" t="s">
        <v>1407</v>
      </c>
      <c r="J481" s="1" t="s">
        <v>396</v>
      </c>
      <c r="K481" t="s">
        <v>621</v>
      </c>
      <c r="L481" s="1" t="s">
        <v>809</v>
      </c>
      <c r="M481" s="1" t="s">
        <v>416</v>
      </c>
      <c r="N481" t="s">
        <v>189</v>
      </c>
      <c r="O481" s="4">
        <v>2.25</v>
      </c>
      <c r="P481" s="23"/>
      <c r="Q481" s="28">
        <v>33</v>
      </c>
      <c r="R481" s="28">
        <v>6</v>
      </c>
      <c r="S481" s="1">
        <v>0</v>
      </c>
      <c r="T481" s="6">
        <f>Q481+(R481/20)+(S481/240)</f>
        <v>33.3</v>
      </c>
      <c r="U481" s="6">
        <f>T481/O481</f>
        <v>14.799999999999999</v>
      </c>
      <c r="V481" s="10"/>
      <c r="W481" s="1"/>
      <c r="X481" s="10"/>
      <c r="Y481" s="10"/>
      <c r="Z481" s="10"/>
      <c r="AA481" s="10"/>
      <c r="AB481" s="10"/>
      <c r="AC481" s="10"/>
      <c r="AE481" s="6"/>
      <c r="AF481" s="1"/>
      <c r="AG481" s="6">
        <f>AE481+AF481</f>
        <v>0</v>
      </c>
      <c r="AH481" s="6">
        <f>U481+AG481</f>
        <v>14.799999999999999</v>
      </c>
      <c r="AI481" s="1"/>
      <c r="AJ481" s="1"/>
      <c r="AK481" s="1"/>
      <c r="AL481" s="18">
        <f>AE481/AH481</f>
        <v>0</v>
      </c>
      <c r="AM481" s="18">
        <f>AF481/AH481</f>
        <v>0</v>
      </c>
      <c r="AN481" s="17">
        <f>(AG481)/AH481</f>
        <v>0</v>
      </c>
      <c r="AO481" s="1"/>
      <c r="AP481" s="1"/>
      <c r="AQ481" s="14"/>
      <c r="AR481" s="14"/>
      <c r="AS481" s="14"/>
      <c r="AT481" s="10"/>
      <c r="AU481" s="1"/>
      <c r="AV481" s="10"/>
      <c r="AW481" s="1"/>
      <c r="AX481" s="1"/>
      <c r="AY481" s="1"/>
      <c r="AZ481" s="1"/>
      <c r="BA481" s="1"/>
      <c r="BB481" s="1"/>
      <c r="BC481" s="1"/>
      <c r="BD481" s="23"/>
      <c r="BE481" s="23"/>
      <c r="BF481" s="10"/>
      <c r="BG481" s="23"/>
      <c r="BH481" s="23"/>
      <c r="BI481" s="1"/>
      <c r="BJ481" t="s">
        <v>621</v>
      </c>
    </row>
    <row r="482" spans="1:62" ht="12.75">
      <c r="A482" s="38" t="s">
        <v>122</v>
      </c>
      <c r="B482" t="s">
        <v>9</v>
      </c>
      <c r="C482" s="25" t="s">
        <v>275</v>
      </c>
      <c r="D482" t="s">
        <v>1217</v>
      </c>
      <c r="E482" s="25" t="s">
        <v>175</v>
      </c>
      <c r="F482" s="31">
        <v>11</v>
      </c>
      <c r="G482" s="31">
        <v>5.820454545454546</v>
      </c>
      <c r="H482" s="31">
        <f>G482/1.5</f>
        <v>3.880303030303031</v>
      </c>
      <c r="I482" t="s">
        <v>570</v>
      </c>
      <c r="J482" s="1" t="s">
        <v>396</v>
      </c>
      <c r="K482" t="s">
        <v>511</v>
      </c>
      <c r="L482" s="1" t="s">
        <v>1326</v>
      </c>
      <c r="M482" s="1" t="s">
        <v>397</v>
      </c>
      <c r="N482" t="s">
        <v>1362</v>
      </c>
      <c r="O482" s="4">
        <v>11</v>
      </c>
      <c r="P482" s="23"/>
      <c r="Q482" s="28">
        <v>64</v>
      </c>
      <c r="R482" s="28">
        <v>0</v>
      </c>
      <c r="S482" s="1">
        <v>6</v>
      </c>
      <c r="T482" s="6">
        <f>Q482+(R482/20)+(S482/240)</f>
        <v>64.025</v>
      </c>
      <c r="U482" s="6">
        <f>T482/O482</f>
        <v>5.820454545454546</v>
      </c>
      <c r="V482" s="10"/>
      <c r="W482" s="1"/>
      <c r="X482" s="10"/>
      <c r="Y482" s="10"/>
      <c r="Z482" s="10"/>
      <c r="AA482" s="10"/>
      <c r="AB482" s="10"/>
      <c r="AC482" s="10"/>
      <c r="AE482" s="6"/>
      <c r="AF482" s="1"/>
      <c r="AG482" s="6">
        <f>AE482+AF482</f>
        <v>0</v>
      </c>
      <c r="AH482" s="6">
        <f>U482+AG482</f>
        <v>5.820454545454546</v>
      </c>
      <c r="AI482" s="1"/>
      <c r="AJ482" s="1"/>
      <c r="AK482" s="1"/>
      <c r="AL482" s="18">
        <f>AE482/AH482</f>
        <v>0</v>
      </c>
      <c r="AM482" s="18">
        <f>AF482/AH482</f>
        <v>0</v>
      </c>
      <c r="AN482" s="17">
        <f>(AG482)/AH482</f>
        <v>0</v>
      </c>
      <c r="AO482" s="1"/>
      <c r="AP482" s="1"/>
      <c r="AQ482" s="14"/>
      <c r="AR482" s="14"/>
      <c r="AS482" s="14"/>
      <c r="AT482" s="10"/>
      <c r="AU482" s="1"/>
      <c r="AV482" s="10"/>
      <c r="AW482" s="1"/>
      <c r="AX482" s="1"/>
      <c r="AY482" s="1"/>
      <c r="AZ482" s="1"/>
      <c r="BA482" s="1"/>
      <c r="BB482" s="1"/>
      <c r="BC482" s="1"/>
      <c r="BD482" s="23"/>
      <c r="BE482" s="23"/>
      <c r="BF482" s="10"/>
      <c r="BG482" s="23"/>
      <c r="BH482" s="23"/>
      <c r="BI482" s="1"/>
      <c r="BJ482" t="s">
        <v>511</v>
      </c>
    </row>
    <row r="483" spans="1:62" ht="12.75">
      <c r="A483" s="38" t="s">
        <v>122</v>
      </c>
      <c r="B483" t="s">
        <v>9</v>
      </c>
      <c r="C483" s="25" t="s">
        <v>276</v>
      </c>
      <c r="D483" t="s">
        <v>1217</v>
      </c>
      <c r="E483" s="25" t="s">
        <v>175</v>
      </c>
      <c r="F483" s="31"/>
      <c r="G483" s="30"/>
      <c r="H483" s="31">
        <f>G483/1.5</f>
        <v>0</v>
      </c>
      <c r="I483" t="s">
        <v>706</v>
      </c>
      <c r="J483" s="1" t="s">
        <v>396</v>
      </c>
      <c r="K483" t="s">
        <v>690</v>
      </c>
      <c r="L483" s="1" t="s">
        <v>1341</v>
      </c>
      <c r="M483" s="1" t="s">
        <v>1064</v>
      </c>
      <c r="N483" t="s">
        <v>1042</v>
      </c>
      <c r="O483" s="4"/>
      <c r="P483" s="23">
        <v>22.5</v>
      </c>
      <c r="Q483" s="28">
        <v>6</v>
      </c>
      <c r="R483" s="28">
        <v>8</v>
      </c>
      <c r="S483" s="1">
        <v>1.5</v>
      </c>
      <c r="T483" s="6">
        <f>Q483+(R483/20)+(S483/240)</f>
        <v>6.40625</v>
      </c>
      <c r="V483" s="10">
        <f>(T483*20)/P483</f>
        <v>5.694444444444445</v>
      </c>
      <c r="W483" s="1"/>
      <c r="X483" s="10"/>
      <c r="Y483" s="10"/>
      <c r="Z483" s="10"/>
      <c r="AA483" s="10"/>
      <c r="AB483" s="10"/>
      <c r="AC483" s="10"/>
      <c r="AE483" s="6"/>
      <c r="AF483" s="1"/>
      <c r="AG483" s="6">
        <f>AE483+AF483</f>
        <v>0</v>
      </c>
      <c r="AH483" s="6">
        <f>U483+AG483</f>
        <v>0</v>
      </c>
      <c r="AI483" s="1"/>
      <c r="AJ483" s="1"/>
      <c r="AK483" s="1"/>
      <c r="AL483" s="18" t="e">
        <f>AE483/AH483</f>
        <v>#VALUE!</v>
      </c>
      <c r="AM483" s="18" t="e">
        <f>AF483/AH483</f>
        <v>#VALUE!</v>
      </c>
      <c r="AN483" s="17" t="e">
        <f>(AG483)/AH483</f>
        <v>#VALUE!</v>
      </c>
      <c r="AO483" s="1"/>
      <c r="AP483" s="1"/>
      <c r="AQ483" s="14"/>
      <c r="AR483" s="14"/>
      <c r="AS483" s="14"/>
      <c r="AT483" s="10"/>
      <c r="AU483" s="1"/>
      <c r="AV483" s="10"/>
      <c r="AW483" s="1"/>
      <c r="AX483" s="1"/>
      <c r="AY483" s="1"/>
      <c r="AZ483" s="1"/>
      <c r="BA483" s="1"/>
      <c r="BB483" s="1"/>
      <c r="BC483" s="1"/>
      <c r="BD483" s="23"/>
      <c r="BE483" s="23"/>
      <c r="BF483" s="10"/>
      <c r="BG483" s="23"/>
      <c r="BH483" s="23"/>
      <c r="BI483" s="1"/>
      <c r="BJ483" t="s">
        <v>690</v>
      </c>
    </row>
    <row r="484" spans="1:61" ht="12.75">
      <c r="A484" s="38"/>
      <c r="C484" s="25"/>
      <c r="E484" s="25"/>
      <c r="F484" s="31"/>
      <c r="G484" s="31"/>
      <c r="H484" s="31"/>
      <c r="J484" s="1"/>
      <c r="L484" s="1"/>
      <c r="M484" s="1"/>
      <c r="O484" s="4"/>
      <c r="P484" s="23"/>
      <c r="Q484" s="28"/>
      <c r="R484" s="28"/>
      <c r="S484" s="1"/>
      <c r="T484" s="6"/>
      <c r="U484" s="6"/>
      <c r="V484" s="10"/>
      <c r="W484" s="1"/>
      <c r="X484" s="10"/>
      <c r="Y484" s="10"/>
      <c r="Z484" s="10"/>
      <c r="AA484" s="10"/>
      <c r="AB484" s="10"/>
      <c r="AC484" s="10"/>
      <c r="AE484" s="6"/>
      <c r="AF484" s="1"/>
      <c r="AG484" s="6">
        <f>AE484+AF484</f>
        <v>0</v>
      </c>
      <c r="AH484" s="6">
        <f>U484+AG484</f>
        <v>0</v>
      </c>
      <c r="AI484" s="1"/>
      <c r="AJ484" s="1"/>
      <c r="AK484" s="1"/>
      <c r="AL484" s="18" t="e">
        <f>AE484/AH484</f>
        <v>#VALUE!</v>
      </c>
      <c r="AM484" s="18" t="e">
        <f>AF484/AH484</f>
        <v>#VALUE!</v>
      </c>
      <c r="AN484" s="17" t="e">
        <f>(AG484)/AH484</f>
        <v>#VALUE!</v>
      </c>
      <c r="AO484" s="1"/>
      <c r="AP484" s="1"/>
      <c r="AQ484" s="14"/>
      <c r="AR484" s="14"/>
      <c r="AS484" s="14"/>
      <c r="AT484" s="10"/>
      <c r="AU484" s="1"/>
      <c r="AV484" s="10"/>
      <c r="AW484" s="1"/>
      <c r="AX484" s="1"/>
      <c r="AY484" s="1"/>
      <c r="AZ484" s="1"/>
      <c r="BA484" s="1"/>
      <c r="BB484" s="1"/>
      <c r="BC484" s="1"/>
      <c r="BD484" s="23"/>
      <c r="BE484" s="23"/>
      <c r="BF484" s="10"/>
      <c r="BG484" s="23"/>
      <c r="BH484" s="23"/>
      <c r="BI484" s="1"/>
    </row>
    <row r="485" spans="1:62" ht="12.75">
      <c r="A485" s="38" t="s">
        <v>123</v>
      </c>
      <c r="B485" t="s">
        <v>9</v>
      </c>
      <c r="C485" s="25">
        <v>243.1</v>
      </c>
      <c r="D485" t="s">
        <v>1218</v>
      </c>
      <c r="E485" s="25" t="s">
        <v>168</v>
      </c>
      <c r="F485" s="31"/>
      <c r="G485" s="30"/>
      <c r="H485" s="31">
        <f>G485/1.5</f>
        <v>0</v>
      </c>
      <c r="I485" t="s">
        <v>725</v>
      </c>
      <c r="J485" s="1" t="s">
        <v>396</v>
      </c>
      <c r="K485" t="s">
        <v>618</v>
      </c>
      <c r="L485" s="1" t="s">
        <v>1341</v>
      </c>
      <c r="M485" s="1" t="s">
        <v>416</v>
      </c>
      <c r="N485" t="s">
        <v>1263</v>
      </c>
      <c r="O485" s="4"/>
      <c r="P485" s="23">
        <v>170</v>
      </c>
      <c r="Q485" s="28">
        <v>98</v>
      </c>
      <c r="R485" s="28">
        <v>0</v>
      </c>
      <c r="S485" s="1">
        <v>0</v>
      </c>
      <c r="T485" s="6">
        <f>Q485+(R485/20)+(S485/240)</f>
        <v>98</v>
      </c>
      <c r="V485" s="10">
        <f>(T485*20)/P485</f>
        <v>11.529411764705882</v>
      </c>
      <c r="W485" s="1"/>
      <c r="X485" s="10"/>
      <c r="Y485" s="10"/>
      <c r="Z485" s="10"/>
      <c r="AA485" s="10"/>
      <c r="AB485" s="10"/>
      <c r="AC485" s="10"/>
      <c r="AE485" s="6"/>
      <c r="AF485" s="1"/>
      <c r="AG485" s="6">
        <f>AE485+AF485</f>
        <v>0</v>
      </c>
      <c r="AH485" s="6">
        <f>U485+AG485</f>
        <v>0</v>
      </c>
      <c r="AI485" s="1"/>
      <c r="AJ485" s="1"/>
      <c r="AK485" s="1"/>
      <c r="AL485" s="18" t="e">
        <f>AE485/AH485</f>
        <v>#VALUE!</v>
      </c>
      <c r="AM485" s="18" t="e">
        <f>AF485/AH485</f>
        <v>#VALUE!</v>
      </c>
      <c r="AN485" s="17" t="e">
        <f>(AG485)/AH485</f>
        <v>#VALUE!</v>
      </c>
      <c r="AO485" s="1"/>
      <c r="AP485" s="1"/>
      <c r="AQ485" s="14"/>
      <c r="AR485" s="14"/>
      <c r="AS485" s="14"/>
      <c r="AT485" s="10"/>
      <c r="AU485" s="1"/>
      <c r="AV485" s="10"/>
      <c r="AW485" s="1"/>
      <c r="AX485" s="1"/>
      <c r="AY485" s="1"/>
      <c r="AZ485" s="1"/>
      <c r="BA485" s="1"/>
      <c r="BB485" s="1"/>
      <c r="BC485" s="1"/>
      <c r="BD485" s="23"/>
      <c r="BE485" s="23"/>
      <c r="BF485" s="10"/>
      <c r="BG485" s="23"/>
      <c r="BH485" s="23"/>
      <c r="BI485" s="1"/>
      <c r="BJ485" t="s">
        <v>618</v>
      </c>
    </row>
    <row r="486" spans="1:62" ht="12.75">
      <c r="A486" s="38" t="s">
        <v>123</v>
      </c>
      <c r="B486" t="s">
        <v>9</v>
      </c>
      <c r="C486" s="25">
        <v>243.2</v>
      </c>
      <c r="D486" t="s">
        <v>1218</v>
      </c>
      <c r="E486" s="25" t="s">
        <v>168</v>
      </c>
      <c r="F486" s="31">
        <f>4/3</f>
        <v>1.3333333333333333</v>
      </c>
      <c r="G486" s="31">
        <v>18</v>
      </c>
      <c r="H486" s="31">
        <f>G486/1.5</f>
        <v>12</v>
      </c>
      <c r="I486" t="s">
        <v>1312</v>
      </c>
      <c r="J486" s="1" t="s">
        <v>396</v>
      </c>
      <c r="K486" t="s">
        <v>1169</v>
      </c>
      <c r="L486" s="1" t="s">
        <v>1341</v>
      </c>
      <c r="M486" s="1" t="s">
        <v>416</v>
      </c>
      <c r="N486" t="s">
        <v>379</v>
      </c>
      <c r="O486" s="4">
        <f>4/3</f>
        <v>1.3333333333333333</v>
      </c>
      <c r="P486" s="23"/>
      <c r="Q486" s="28">
        <v>24</v>
      </c>
      <c r="R486" s="28">
        <v>0</v>
      </c>
      <c r="S486" s="1">
        <v>0</v>
      </c>
      <c r="T486" s="6">
        <f>Q486+(R486/20)+(S486/240)</f>
        <v>24</v>
      </c>
      <c r="U486" s="6">
        <f>T486/O486</f>
        <v>18</v>
      </c>
      <c r="W486" s="1"/>
      <c r="X486" s="10"/>
      <c r="Y486" s="10"/>
      <c r="Z486" s="10"/>
      <c r="AA486" s="10"/>
      <c r="AB486" s="10"/>
      <c r="AC486" s="10"/>
      <c r="AE486" s="6"/>
      <c r="AF486" s="1"/>
      <c r="AG486" s="6">
        <f>AE486+AF486</f>
        <v>0</v>
      </c>
      <c r="AH486" s="6">
        <f>U486+AG486</f>
        <v>18</v>
      </c>
      <c r="AI486" s="1"/>
      <c r="AJ486" s="1"/>
      <c r="AK486" s="1"/>
      <c r="AL486" s="18">
        <f>AE486/AH486</f>
        <v>0</v>
      </c>
      <c r="AM486" s="18">
        <f>AF486/AH486</f>
        <v>0</v>
      </c>
      <c r="AN486" s="17">
        <f>(AG486)/AH486</f>
        <v>0</v>
      </c>
      <c r="AO486" s="1"/>
      <c r="AP486" s="1"/>
      <c r="AQ486" s="14"/>
      <c r="AR486" s="14"/>
      <c r="AS486" s="14"/>
      <c r="AT486" s="10"/>
      <c r="AU486" s="1"/>
      <c r="AV486" s="10"/>
      <c r="AW486" s="1"/>
      <c r="AX486" s="1"/>
      <c r="AY486" s="1"/>
      <c r="AZ486" s="1"/>
      <c r="BA486" s="1"/>
      <c r="BB486" s="1"/>
      <c r="BC486" s="1"/>
      <c r="BD486" s="23"/>
      <c r="BE486" s="23"/>
      <c r="BF486" s="10"/>
      <c r="BG486" s="23"/>
      <c r="BH486" s="23"/>
      <c r="BI486" s="1"/>
      <c r="BJ486" t="s">
        <v>1169</v>
      </c>
    </row>
    <row r="487" spans="1:62" ht="12.75">
      <c r="A487" s="38" t="s">
        <v>123</v>
      </c>
      <c r="B487" t="s">
        <v>9</v>
      </c>
      <c r="C487" s="25">
        <v>243.3</v>
      </c>
      <c r="D487" t="s">
        <v>1218</v>
      </c>
      <c r="E487" s="25" t="s">
        <v>168</v>
      </c>
      <c r="F487" s="31">
        <v>1</v>
      </c>
      <c r="G487" s="31">
        <v>17</v>
      </c>
      <c r="H487" s="31">
        <f>G487/1.5</f>
        <v>11.333333333333334</v>
      </c>
      <c r="I487" t="s">
        <v>1312</v>
      </c>
      <c r="J487" s="1" t="s">
        <v>396</v>
      </c>
      <c r="K487" t="s">
        <v>1169</v>
      </c>
      <c r="L487" s="1" t="s">
        <v>1341</v>
      </c>
      <c r="M487" s="1" t="s">
        <v>416</v>
      </c>
      <c r="N487" t="s">
        <v>1092</v>
      </c>
      <c r="O487" s="4">
        <v>1</v>
      </c>
      <c r="P487" s="23"/>
      <c r="Q487" s="28">
        <v>17</v>
      </c>
      <c r="R487" s="28">
        <v>0</v>
      </c>
      <c r="S487" s="1">
        <v>0</v>
      </c>
      <c r="T487" s="6">
        <f>Q487+(R487/20)+(S487/240)</f>
        <v>17</v>
      </c>
      <c r="U487" s="6">
        <f>T487/O487</f>
        <v>17</v>
      </c>
      <c r="W487" s="1"/>
      <c r="X487" s="10"/>
      <c r="Y487" s="10"/>
      <c r="Z487" s="10"/>
      <c r="AA487" s="10"/>
      <c r="AB487" s="10"/>
      <c r="AC487" s="10"/>
      <c r="AE487" s="6"/>
      <c r="AF487" s="1"/>
      <c r="AG487" s="6">
        <f>AE487+AF487</f>
        <v>0</v>
      </c>
      <c r="AH487" s="6">
        <f>U487+AG487</f>
        <v>17</v>
      </c>
      <c r="AI487" s="1"/>
      <c r="AJ487" s="1"/>
      <c r="AK487" s="1"/>
      <c r="AL487" s="18">
        <f>AE487/AH487</f>
        <v>0</v>
      </c>
      <c r="AM487" s="18">
        <f>AF487/AH487</f>
        <v>0</v>
      </c>
      <c r="AN487" s="17">
        <f>(AG487)/AH487</f>
        <v>0</v>
      </c>
      <c r="AO487" s="1"/>
      <c r="AP487" s="1"/>
      <c r="AQ487" s="14"/>
      <c r="AR487" s="14"/>
      <c r="AS487" s="14"/>
      <c r="AT487" s="10"/>
      <c r="AU487" s="1"/>
      <c r="AV487" s="10"/>
      <c r="AW487" s="1"/>
      <c r="AX487" s="1"/>
      <c r="AY487" s="1"/>
      <c r="AZ487" s="1"/>
      <c r="BA487" s="1"/>
      <c r="BB487" s="1"/>
      <c r="BC487" s="1"/>
      <c r="BD487" s="23"/>
      <c r="BE487" s="23"/>
      <c r="BF487" s="10"/>
      <c r="BG487" s="23"/>
      <c r="BH487" s="23"/>
      <c r="BI487" s="1"/>
      <c r="BJ487" t="s">
        <v>1169</v>
      </c>
    </row>
    <row r="488" spans="1:62" ht="12.75">
      <c r="A488" s="38" t="s">
        <v>123</v>
      </c>
      <c r="B488" t="s">
        <v>9</v>
      </c>
      <c r="C488" s="25">
        <v>243.4</v>
      </c>
      <c r="D488" t="s">
        <v>1218</v>
      </c>
      <c r="E488" s="25" t="s">
        <v>168</v>
      </c>
      <c r="F488" s="31"/>
      <c r="G488" s="30"/>
      <c r="H488" s="31">
        <f>G488/1.5</f>
        <v>0</v>
      </c>
      <c r="I488" t="s">
        <v>778</v>
      </c>
      <c r="J488" s="1" t="s">
        <v>396</v>
      </c>
      <c r="K488" t="s">
        <v>621</v>
      </c>
      <c r="L488" s="1" t="s">
        <v>809</v>
      </c>
      <c r="M488" s="1" t="s">
        <v>416</v>
      </c>
      <c r="N488" t="s">
        <v>382</v>
      </c>
      <c r="O488" s="4"/>
      <c r="P488" s="23">
        <v>42</v>
      </c>
      <c r="Q488" s="28">
        <v>17</v>
      </c>
      <c r="R488" s="28">
        <v>12</v>
      </c>
      <c r="S488" s="1">
        <v>0</v>
      </c>
      <c r="T488" s="6">
        <f>Q488+(R488/20)+(S488/240)</f>
        <v>17.6</v>
      </c>
      <c r="V488" s="10">
        <f>(T488*20)/P488</f>
        <v>8.380952380952381</v>
      </c>
      <c r="W488" s="1"/>
      <c r="X488" s="10"/>
      <c r="Y488" s="10"/>
      <c r="Z488" s="10"/>
      <c r="AA488" s="10"/>
      <c r="AB488" s="10"/>
      <c r="AC488" s="10"/>
      <c r="AE488" s="6"/>
      <c r="AF488" s="1"/>
      <c r="AG488" s="6">
        <f>AE488+AF488</f>
        <v>0</v>
      </c>
      <c r="AH488" s="6">
        <f>U488+AG488</f>
        <v>0</v>
      </c>
      <c r="AI488" s="1"/>
      <c r="AJ488" s="1"/>
      <c r="AK488" s="1"/>
      <c r="AL488" s="18" t="e">
        <f>AE488/AH488</f>
        <v>#VALUE!</v>
      </c>
      <c r="AM488" s="18" t="e">
        <f>AF488/AH488</f>
        <v>#VALUE!</v>
      </c>
      <c r="AN488" s="17" t="e">
        <f>(AG488)/AH488</f>
        <v>#VALUE!</v>
      </c>
      <c r="AO488" s="1"/>
      <c r="AP488" s="1"/>
      <c r="AQ488" s="14"/>
      <c r="AR488" s="14"/>
      <c r="AS488" s="14"/>
      <c r="AT488" s="10"/>
      <c r="AU488" s="1"/>
      <c r="AV488" s="10"/>
      <c r="AW488" s="1"/>
      <c r="AX488" s="1"/>
      <c r="AY488" s="1"/>
      <c r="AZ488" s="1"/>
      <c r="BA488" s="1"/>
      <c r="BB488" s="1"/>
      <c r="BC488" s="1"/>
      <c r="BD488" s="23"/>
      <c r="BE488" s="23"/>
      <c r="BF488" s="10"/>
      <c r="BG488" s="23"/>
      <c r="BH488" s="23"/>
      <c r="BI488" s="1"/>
      <c r="BJ488" t="s">
        <v>621</v>
      </c>
    </row>
    <row r="489" spans="1:62" ht="12.75">
      <c r="A489" s="38" t="s">
        <v>123</v>
      </c>
      <c r="B489" t="s">
        <v>9</v>
      </c>
      <c r="C489" s="25">
        <v>243.5</v>
      </c>
      <c r="D489" t="s">
        <v>1218</v>
      </c>
      <c r="E489" s="25" t="s">
        <v>168</v>
      </c>
      <c r="F489" s="31"/>
      <c r="G489" s="30"/>
      <c r="H489" s="31">
        <f>G489/1.5</f>
        <v>0</v>
      </c>
      <c r="I489" t="s">
        <v>773</v>
      </c>
      <c r="J489" s="1" t="s">
        <v>396</v>
      </c>
      <c r="K489" t="s">
        <v>621</v>
      </c>
      <c r="L489" s="1" t="s">
        <v>809</v>
      </c>
      <c r="M489" s="1" t="s">
        <v>416</v>
      </c>
      <c r="N489" t="s">
        <v>365</v>
      </c>
      <c r="O489" s="4"/>
      <c r="P489" s="23">
        <v>24</v>
      </c>
      <c r="Q489" s="28">
        <v>11</v>
      </c>
      <c r="R489" s="28">
        <v>6</v>
      </c>
      <c r="S489" s="1">
        <v>0</v>
      </c>
      <c r="T489" s="6">
        <f>Q489+(R489/20)+(S489/240)</f>
        <v>11.3</v>
      </c>
      <c r="V489" s="10">
        <f>(T489*20)/P489</f>
        <v>9.416666666666666</v>
      </c>
      <c r="W489" s="1"/>
      <c r="X489" s="10"/>
      <c r="Y489" s="10"/>
      <c r="Z489" s="10"/>
      <c r="AA489" s="10"/>
      <c r="AB489" s="10"/>
      <c r="AC489" s="10"/>
      <c r="AE489" s="6"/>
      <c r="AF489" s="1"/>
      <c r="AG489" s="6">
        <f>AE489+AF489</f>
        <v>0</v>
      </c>
      <c r="AH489" s="6">
        <f>U489+AG489</f>
        <v>0</v>
      </c>
      <c r="AI489" s="1"/>
      <c r="AJ489" s="1"/>
      <c r="AK489" s="1"/>
      <c r="AL489" s="18" t="e">
        <f>AE489/AH489</f>
        <v>#VALUE!</v>
      </c>
      <c r="AM489" s="18" t="e">
        <f>AF489/AH489</f>
        <v>#VALUE!</v>
      </c>
      <c r="AN489" s="17" t="e">
        <f>(AG489)/AH489</f>
        <v>#VALUE!</v>
      </c>
      <c r="AO489" s="1"/>
      <c r="AP489" s="1"/>
      <c r="AQ489" s="14"/>
      <c r="AR489" s="14"/>
      <c r="AS489" s="14"/>
      <c r="AT489" s="10"/>
      <c r="AU489" s="1"/>
      <c r="AV489" s="10"/>
      <c r="AW489" s="1"/>
      <c r="AX489" s="1"/>
      <c r="AY489" s="1"/>
      <c r="AZ489" s="1"/>
      <c r="BA489" s="1"/>
      <c r="BB489" s="1"/>
      <c r="BC489" s="1"/>
      <c r="BD489" s="23"/>
      <c r="BE489" s="23"/>
      <c r="BF489" s="10"/>
      <c r="BG489" s="23"/>
      <c r="BH489" s="23"/>
      <c r="BI489" s="1"/>
      <c r="BJ489" t="s">
        <v>621</v>
      </c>
    </row>
    <row r="490" spans="6:61" ht="12.75">
      <c r="F490" s="31"/>
      <c r="G490" s="30"/>
      <c r="H490" s="31"/>
      <c r="O490" s="4"/>
      <c r="P490" s="23"/>
      <c r="Q490" s="28"/>
      <c r="R490" s="28"/>
      <c r="S490" s="1"/>
      <c r="T490" s="6"/>
      <c r="V490" s="10"/>
      <c r="W490" s="1"/>
      <c r="X490" s="10"/>
      <c r="Y490" s="10"/>
      <c r="Z490" s="10"/>
      <c r="AA490" s="10"/>
      <c r="AB490" s="10"/>
      <c r="AC490" s="10"/>
      <c r="AE490" s="6"/>
      <c r="AF490" s="1"/>
      <c r="AG490" s="6">
        <f>AE490+AF490</f>
        <v>0</v>
      </c>
      <c r="AH490" s="6">
        <f>U490+AG490</f>
        <v>0</v>
      </c>
      <c r="AI490" s="1"/>
      <c r="AJ490" s="1"/>
      <c r="AK490" s="1"/>
      <c r="AL490" s="18" t="e">
        <f>AE490/AH490</f>
        <v>#VALUE!</v>
      </c>
      <c r="AM490" s="18" t="e">
        <f>AF490/AH490</f>
        <v>#VALUE!</v>
      </c>
      <c r="AN490" s="17" t="e">
        <f>(AG490)/AH490</f>
        <v>#VALUE!</v>
      </c>
      <c r="AO490" s="1"/>
      <c r="AP490" s="1"/>
      <c r="AQ490" s="14"/>
      <c r="AR490" s="14"/>
      <c r="AS490" s="14"/>
      <c r="AT490" s="10"/>
      <c r="AU490" s="1"/>
      <c r="AV490" s="10"/>
      <c r="AW490" s="1"/>
      <c r="AX490" s="1"/>
      <c r="AY490" s="1"/>
      <c r="AZ490" s="1"/>
      <c r="BA490" s="1"/>
      <c r="BB490" s="1"/>
      <c r="BC490" s="1"/>
      <c r="BD490" s="23"/>
      <c r="BE490" s="23"/>
      <c r="BF490" s="10"/>
      <c r="BG490" s="23"/>
      <c r="BH490" s="23"/>
      <c r="BI490" s="1"/>
    </row>
    <row r="491" spans="1:62" ht="12.75">
      <c r="A491" s="38" t="s">
        <v>123</v>
      </c>
      <c r="B491" t="s">
        <v>9</v>
      </c>
      <c r="C491" s="25" t="s">
        <v>277</v>
      </c>
      <c r="D491" t="s">
        <v>1218</v>
      </c>
      <c r="E491" s="25" t="s">
        <v>168</v>
      </c>
      <c r="F491" s="31">
        <v>2.25</v>
      </c>
      <c r="G491" s="31">
        <v>14.8</v>
      </c>
      <c r="H491" s="31">
        <f>G491/1.5</f>
        <v>9.866666666666667</v>
      </c>
      <c r="I491" t="s">
        <v>1407</v>
      </c>
      <c r="J491" s="1" t="s">
        <v>396</v>
      </c>
      <c r="K491" t="s">
        <v>621</v>
      </c>
      <c r="L491" s="1" t="s">
        <v>809</v>
      </c>
      <c r="M491" s="1" t="s">
        <v>416</v>
      </c>
      <c r="N491" t="s">
        <v>199</v>
      </c>
      <c r="O491" s="4">
        <v>2.25</v>
      </c>
      <c r="P491" s="23"/>
      <c r="Q491" s="28">
        <v>33</v>
      </c>
      <c r="R491" s="28">
        <v>6</v>
      </c>
      <c r="S491" s="1">
        <v>0</v>
      </c>
      <c r="T491" s="6">
        <f>Q491+(R491/20)+(S491/240)</f>
        <v>33.3</v>
      </c>
      <c r="U491" s="6">
        <f>T491/O491</f>
        <v>14.799999999999999</v>
      </c>
      <c r="V491" s="10"/>
      <c r="W491" s="1"/>
      <c r="X491" s="10"/>
      <c r="Y491" s="10"/>
      <c r="Z491" s="10"/>
      <c r="AA491" s="10"/>
      <c r="AB491" s="10"/>
      <c r="AC491" s="10"/>
      <c r="AE491" s="6"/>
      <c r="AF491" s="1"/>
      <c r="AG491" s="6">
        <f>AE491+AF491</f>
        <v>0</v>
      </c>
      <c r="AH491" s="6">
        <f>U491+AG491</f>
        <v>14.799999999999999</v>
      </c>
      <c r="AI491" s="1"/>
      <c r="AJ491" s="1"/>
      <c r="AK491" s="1"/>
      <c r="AL491" s="18">
        <f>AE491/AH491</f>
        <v>0</v>
      </c>
      <c r="AM491" s="18">
        <f>AF491/AH491</f>
        <v>0</v>
      </c>
      <c r="AN491" s="17">
        <f>(AG491)/AH491</f>
        <v>0</v>
      </c>
      <c r="AO491" s="1"/>
      <c r="AP491" s="1"/>
      <c r="AQ491" s="14"/>
      <c r="AR491" s="14"/>
      <c r="AS491" s="14"/>
      <c r="AT491" s="10"/>
      <c r="AU491" s="1"/>
      <c r="AV491" s="10"/>
      <c r="AW491" s="1"/>
      <c r="AX491" s="1"/>
      <c r="AY491" s="1"/>
      <c r="AZ491" s="1"/>
      <c r="BA491" s="1"/>
      <c r="BB491" s="1"/>
      <c r="BC491" s="1"/>
      <c r="BD491" s="23"/>
      <c r="BE491" s="23"/>
      <c r="BF491" s="10"/>
      <c r="BG491" s="23"/>
      <c r="BH491" s="23"/>
      <c r="BI491" s="1"/>
      <c r="BJ491" t="s">
        <v>621</v>
      </c>
    </row>
    <row r="492" spans="1:62" ht="12.75">
      <c r="A492" s="38" t="s">
        <v>123</v>
      </c>
      <c r="B492" t="s">
        <v>9</v>
      </c>
      <c r="C492" s="25" t="s">
        <v>278</v>
      </c>
      <c r="D492" t="s">
        <v>1218</v>
      </c>
      <c r="E492" s="25" t="s">
        <v>168</v>
      </c>
      <c r="F492" s="31">
        <v>11</v>
      </c>
      <c r="G492" s="31">
        <v>5.85</v>
      </c>
      <c r="H492" s="31">
        <f>G492/1.5</f>
        <v>3.9</v>
      </c>
      <c r="I492" t="s">
        <v>577</v>
      </c>
      <c r="J492" s="1" t="s">
        <v>396</v>
      </c>
      <c r="K492" t="s">
        <v>514</v>
      </c>
      <c r="L492" s="1" t="s">
        <v>1326</v>
      </c>
      <c r="M492" s="1" t="s">
        <v>1314</v>
      </c>
      <c r="N492" t="s">
        <v>1360</v>
      </c>
      <c r="O492" s="4">
        <v>11</v>
      </c>
      <c r="P492" s="23"/>
      <c r="Q492" s="28">
        <v>64</v>
      </c>
      <c r="R492" s="28">
        <v>7</v>
      </c>
      <c r="S492" s="1">
        <v>0</v>
      </c>
      <c r="T492" s="6">
        <f>Q492+(R492/20)+(S492/240)</f>
        <v>64.35</v>
      </c>
      <c r="U492" s="6">
        <f>T492/O492</f>
        <v>5.85</v>
      </c>
      <c r="V492" s="10"/>
      <c r="W492" s="1"/>
      <c r="X492" s="10"/>
      <c r="Y492" s="10"/>
      <c r="Z492" s="10"/>
      <c r="AA492" s="10"/>
      <c r="AB492" s="10"/>
      <c r="AC492" s="10"/>
      <c r="AE492" s="6"/>
      <c r="AF492" s="1"/>
      <c r="AG492" s="6">
        <f>AE492+AF492</f>
        <v>0</v>
      </c>
      <c r="AH492" s="6">
        <f>U492+AG492</f>
        <v>5.85</v>
      </c>
      <c r="AI492" s="1"/>
      <c r="AJ492" s="1"/>
      <c r="AK492" s="1"/>
      <c r="AL492" s="18">
        <f>AE492/AH492</f>
        <v>0</v>
      </c>
      <c r="AM492" s="18">
        <f>AF492/AH492</f>
        <v>0</v>
      </c>
      <c r="AN492" s="17">
        <f>(AG492)/AH492</f>
        <v>0</v>
      </c>
      <c r="AO492" s="1"/>
      <c r="AP492" s="1"/>
      <c r="AQ492" s="14"/>
      <c r="AR492" s="14"/>
      <c r="AS492" s="14"/>
      <c r="AT492" s="10"/>
      <c r="AU492" s="1"/>
      <c r="AV492" s="10"/>
      <c r="AW492" s="1"/>
      <c r="AX492" s="1"/>
      <c r="AY492" s="1"/>
      <c r="AZ492" s="1"/>
      <c r="BA492" s="1"/>
      <c r="BB492" s="1"/>
      <c r="BC492" s="1"/>
      <c r="BD492" s="23"/>
      <c r="BE492" s="23"/>
      <c r="BF492" s="10"/>
      <c r="BG492" s="23"/>
      <c r="BH492" s="23"/>
      <c r="BI492" s="1"/>
      <c r="BJ492" t="s">
        <v>514</v>
      </c>
    </row>
    <row r="493" spans="1:62" ht="12.75">
      <c r="A493" s="38" t="s">
        <v>123</v>
      </c>
      <c r="B493" t="s">
        <v>9</v>
      </c>
      <c r="C493" s="25" t="s">
        <v>279</v>
      </c>
      <c r="D493" t="s">
        <v>1218</v>
      </c>
      <c r="E493" s="25" t="s">
        <v>168</v>
      </c>
      <c r="F493" s="31"/>
      <c r="G493" s="30"/>
      <c r="H493" s="31">
        <v>0</v>
      </c>
      <c r="I493" t="s">
        <v>41</v>
      </c>
      <c r="J493" s="1" t="s">
        <v>396</v>
      </c>
      <c r="K493" t="s">
        <v>690</v>
      </c>
      <c r="L493" s="1" t="s">
        <v>1341</v>
      </c>
      <c r="M493" s="1" t="s">
        <v>1064</v>
      </c>
      <c r="N493" t="s">
        <v>1040</v>
      </c>
      <c r="O493" s="4"/>
      <c r="P493" s="23">
        <v>24.5</v>
      </c>
      <c r="Q493" s="28">
        <v>5</v>
      </c>
      <c r="R493" s="28">
        <v>17</v>
      </c>
      <c r="S493" s="1">
        <f>3+18/24</f>
        <v>3.75</v>
      </c>
      <c r="T493" s="6">
        <f>Q493+(R493/20)+(S493/240)</f>
        <v>5.865625</v>
      </c>
      <c r="V493" s="10">
        <f>(T493*20)/P493</f>
        <v>4.788265306122449</v>
      </c>
      <c r="W493" s="1"/>
      <c r="X493" s="10"/>
      <c r="Y493" s="10"/>
      <c r="Z493" s="10"/>
      <c r="AA493" s="10"/>
      <c r="AB493" s="10"/>
      <c r="AC493" s="10"/>
      <c r="AE493" s="6"/>
      <c r="AF493" s="1"/>
      <c r="AG493" s="6">
        <f>AE493+AF493</f>
        <v>0</v>
      </c>
      <c r="AH493" s="6">
        <f>U493+AG493</f>
        <v>0</v>
      </c>
      <c r="AI493" s="1"/>
      <c r="AJ493" s="1"/>
      <c r="AK493" s="1"/>
      <c r="AL493" s="18" t="e">
        <f>AE493/AH493</f>
        <v>#VALUE!</v>
      </c>
      <c r="AM493" s="18" t="e">
        <f>AF493/AH493</f>
        <v>#VALUE!</v>
      </c>
      <c r="AN493" s="17" t="e">
        <f>(AG493)/AH493</f>
        <v>#VALUE!</v>
      </c>
      <c r="AO493" s="1"/>
      <c r="AP493" s="1"/>
      <c r="AQ493" s="14"/>
      <c r="AR493" s="14"/>
      <c r="AS493" s="14"/>
      <c r="AT493" s="10"/>
      <c r="AU493" s="1"/>
      <c r="AV493" s="10"/>
      <c r="AW493" s="1"/>
      <c r="AX493" s="1"/>
      <c r="AY493" s="1"/>
      <c r="AZ493" s="1"/>
      <c r="BA493" s="1"/>
      <c r="BB493" s="1"/>
      <c r="BC493" s="1"/>
      <c r="BD493" s="23"/>
      <c r="BE493" s="23"/>
      <c r="BF493" s="10"/>
      <c r="BG493" s="23"/>
      <c r="BH493" s="23"/>
      <c r="BI493" s="1"/>
      <c r="BJ493" t="s">
        <v>690</v>
      </c>
    </row>
    <row r="494" spans="1:61" ht="12.75">
      <c r="A494" s="38"/>
      <c r="C494" s="25"/>
      <c r="E494" s="25"/>
      <c r="F494" s="31"/>
      <c r="G494" s="30"/>
      <c r="H494" s="31"/>
      <c r="J494" s="1"/>
      <c r="L494" s="1"/>
      <c r="M494" s="1"/>
      <c r="O494" s="4"/>
      <c r="P494" s="23"/>
      <c r="Q494" s="28"/>
      <c r="R494" s="28"/>
      <c r="S494" s="1"/>
      <c r="W494" s="1"/>
      <c r="X494" s="10"/>
      <c r="Y494" s="10"/>
      <c r="Z494" s="10"/>
      <c r="AA494" s="10"/>
      <c r="AB494" s="10"/>
      <c r="AC494" s="10"/>
      <c r="AE494" s="6"/>
      <c r="AF494" s="1"/>
      <c r="AG494" s="6">
        <f>AE494+AF494</f>
        <v>0</v>
      </c>
      <c r="AH494" s="6">
        <f>U494+AG494</f>
        <v>0</v>
      </c>
      <c r="AI494" s="1"/>
      <c r="AJ494" s="1"/>
      <c r="AK494" s="1"/>
      <c r="AL494" s="18" t="e">
        <f>AE494/AH494</f>
        <v>#VALUE!</v>
      </c>
      <c r="AM494" s="18" t="e">
        <f>AF494/AH494</f>
        <v>#VALUE!</v>
      </c>
      <c r="AN494" s="17" t="e">
        <f>(AG494)/AH494</f>
        <v>#VALUE!</v>
      </c>
      <c r="AO494" s="1"/>
      <c r="AP494" s="1"/>
      <c r="AQ494" s="14"/>
      <c r="AR494" s="14"/>
      <c r="AS494" s="14"/>
      <c r="AT494" s="10"/>
      <c r="AU494" s="1"/>
      <c r="AV494" s="10"/>
      <c r="AW494" s="1"/>
      <c r="AX494" s="1"/>
      <c r="AY494" s="1"/>
      <c r="AZ494" s="1"/>
      <c r="BA494" s="1"/>
      <c r="BB494" s="1"/>
      <c r="BC494" s="1"/>
      <c r="BD494" s="23"/>
      <c r="BE494" s="23"/>
      <c r="BF494" s="10"/>
      <c r="BG494" s="23"/>
      <c r="BH494" s="23"/>
      <c r="BI494" s="1"/>
    </row>
    <row r="495" spans="1:62" ht="12.75">
      <c r="A495" s="38" t="s">
        <v>124</v>
      </c>
      <c r="B495" t="s">
        <v>9</v>
      </c>
      <c r="C495" s="25">
        <v>244.1</v>
      </c>
      <c r="D495" t="s">
        <v>1219</v>
      </c>
      <c r="E495" s="25" t="s">
        <v>171</v>
      </c>
      <c r="F495" s="31"/>
      <c r="G495" s="30"/>
      <c r="H495" s="31">
        <f>G495/1.5</f>
        <v>0</v>
      </c>
      <c r="I495" t="s">
        <v>771</v>
      </c>
      <c r="J495" s="1" t="s">
        <v>396</v>
      </c>
      <c r="K495" t="s">
        <v>618</v>
      </c>
      <c r="L495" s="1" t="s">
        <v>1341</v>
      </c>
      <c r="M495" s="1" t="s">
        <v>416</v>
      </c>
      <c r="N495" t="s">
        <v>1263</v>
      </c>
      <c r="O495" s="4"/>
      <c r="P495" s="23">
        <v>170</v>
      </c>
      <c r="Q495" s="28">
        <v>97</v>
      </c>
      <c r="R495" s="28">
        <v>0</v>
      </c>
      <c r="S495" s="1">
        <v>0</v>
      </c>
      <c r="T495" s="6">
        <f>Q495+(R495/20)+(S495/240)</f>
        <v>97</v>
      </c>
      <c r="V495" s="10">
        <f>(T495*20)/P495</f>
        <v>11.411764705882353</v>
      </c>
      <c r="W495" s="1"/>
      <c r="X495" s="10"/>
      <c r="Y495" s="10"/>
      <c r="Z495" s="10"/>
      <c r="AA495" s="10"/>
      <c r="AB495" s="10"/>
      <c r="AC495" s="10"/>
      <c r="AE495" s="6"/>
      <c r="AF495" s="1"/>
      <c r="AG495" s="6">
        <f>AE495+AF495</f>
        <v>0</v>
      </c>
      <c r="AH495" s="6">
        <f>U495+AG495</f>
        <v>0</v>
      </c>
      <c r="AI495" s="1"/>
      <c r="AJ495" s="1"/>
      <c r="AK495" s="1"/>
      <c r="AL495" s="18" t="e">
        <f>AE495/AH495</f>
        <v>#VALUE!</v>
      </c>
      <c r="AM495" s="18" t="e">
        <f>AF495/AH495</f>
        <v>#VALUE!</v>
      </c>
      <c r="AN495" s="17" t="e">
        <f>(AG495)/AH495</f>
        <v>#VALUE!</v>
      </c>
      <c r="AO495" s="1"/>
      <c r="AP495" s="1"/>
      <c r="AQ495" s="14"/>
      <c r="AR495" s="14"/>
      <c r="AS495" s="14"/>
      <c r="AT495" s="10"/>
      <c r="AU495" s="1"/>
      <c r="AV495" s="10"/>
      <c r="AW495" s="1"/>
      <c r="AX495" s="1"/>
      <c r="AY495" s="1"/>
      <c r="AZ495" s="1"/>
      <c r="BA495" s="1"/>
      <c r="BB495" s="1"/>
      <c r="BC495" s="1"/>
      <c r="BD495" s="23"/>
      <c r="BE495" s="23"/>
      <c r="BF495" s="10"/>
      <c r="BG495" s="23"/>
      <c r="BH495" s="23"/>
      <c r="BI495" s="1"/>
      <c r="BJ495" t="s">
        <v>618</v>
      </c>
    </row>
    <row r="496" spans="1:62" ht="12.75">
      <c r="A496" s="38" t="s">
        <v>124</v>
      </c>
      <c r="B496" t="s">
        <v>9</v>
      </c>
      <c r="C496" s="25">
        <v>244.2</v>
      </c>
      <c r="D496" t="s">
        <v>1219</v>
      </c>
      <c r="E496" s="25" t="s">
        <v>171</v>
      </c>
      <c r="F496" s="31">
        <f>4/3</f>
        <v>1.3333333333333333</v>
      </c>
      <c r="G496" s="31">
        <v>18</v>
      </c>
      <c r="H496" s="31">
        <f>G496/1.5</f>
        <v>12</v>
      </c>
      <c r="I496" t="s">
        <v>1412</v>
      </c>
      <c r="J496" s="1" t="s">
        <v>396</v>
      </c>
      <c r="K496" t="s">
        <v>1169</v>
      </c>
      <c r="L496" s="1" t="s">
        <v>1341</v>
      </c>
      <c r="M496" s="1" t="s">
        <v>416</v>
      </c>
      <c r="N496" t="s">
        <v>379</v>
      </c>
      <c r="O496" s="4">
        <f>4/3</f>
        <v>1.3333333333333333</v>
      </c>
      <c r="P496" s="23"/>
      <c r="Q496" s="28">
        <v>24</v>
      </c>
      <c r="R496" s="28">
        <v>0</v>
      </c>
      <c r="S496" s="1">
        <v>0</v>
      </c>
      <c r="T496" s="6">
        <f>Q496+(R496/20)+(S496/240)</f>
        <v>24</v>
      </c>
      <c r="U496" s="6">
        <f>T496/O496</f>
        <v>18</v>
      </c>
      <c r="W496" s="1"/>
      <c r="X496" s="10"/>
      <c r="Y496" s="10"/>
      <c r="Z496" s="10"/>
      <c r="AA496" s="10"/>
      <c r="AB496" s="10"/>
      <c r="AC496" s="10"/>
      <c r="AE496" s="6"/>
      <c r="AF496" s="1"/>
      <c r="AG496" s="6">
        <f>AE496+AF496</f>
        <v>0</v>
      </c>
      <c r="AH496" s="6">
        <f>U496+AG496</f>
        <v>18</v>
      </c>
      <c r="AI496" s="1"/>
      <c r="AJ496" s="1"/>
      <c r="AK496" s="1"/>
      <c r="AL496" s="18">
        <f>AE496/AH496</f>
        <v>0</v>
      </c>
      <c r="AM496" s="18">
        <f>AF496/AH496</f>
        <v>0</v>
      </c>
      <c r="AN496" s="17">
        <f>(AG496)/AH496</f>
        <v>0</v>
      </c>
      <c r="AO496" s="1"/>
      <c r="AP496" s="1"/>
      <c r="AQ496" s="14"/>
      <c r="AR496" s="14"/>
      <c r="AS496" s="14"/>
      <c r="AT496" s="10"/>
      <c r="AU496" s="1"/>
      <c r="AV496" s="10"/>
      <c r="AW496" s="1"/>
      <c r="AX496" s="1"/>
      <c r="AY496" s="1"/>
      <c r="AZ496" s="1"/>
      <c r="BA496" s="1"/>
      <c r="BB496" s="1"/>
      <c r="BC496" s="1"/>
      <c r="BD496" s="23"/>
      <c r="BE496" s="23"/>
      <c r="BF496" s="10"/>
      <c r="BG496" s="23"/>
      <c r="BH496" s="23"/>
      <c r="BI496" s="1"/>
      <c r="BJ496" t="s">
        <v>1169</v>
      </c>
    </row>
    <row r="497" spans="1:62" ht="12.75">
      <c r="A497" s="38" t="s">
        <v>124</v>
      </c>
      <c r="B497" t="s">
        <v>9</v>
      </c>
      <c r="C497" s="25">
        <v>244.3</v>
      </c>
      <c r="D497" t="s">
        <v>1219</v>
      </c>
      <c r="E497" s="25" t="s">
        <v>171</v>
      </c>
      <c r="F497" s="31">
        <v>1</v>
      </c>
      <c r="G497" s="31">
        <v>17</v>
      </c>
      <c r="H497" s="31">
        <f>G497/1.5</f>
        <v>11.333333333333334</v>
      </c>
      <c r="I497" t="s">
        <v>1412</v>
      </c>
      <c r="J497" s="1" t="s">
        <v>396</v>
      </c>
      <c r="K497" t="s">
        <v>1169</v>
      </c>
      <c r="L497" s="1" t="s">
        <v>1341</v>
      </c>
      <c r="M497" s="1" t="s">
        <v>416</v>
      </c>
      <c r="N497" t="s">
        <v>1092</v>
      </c>
      <c r="O497" s="4">
        <v>1</v>
      </c>
      <c r="P497" s="23"/>
      <c r="Q497" s="28">
        <v>17</v>
      </c>
      <c r="R497" s="28">
        <v>0</v>
      </c>
      <c r="S497" s="1">
        <v>0</v>
      </c>
      <c r="T497" s="6">
        <f>Q497+(R497/20)+(S497/240)</f>
        <v>17</v>
      </c>
      <c r="U497" s="6">
        <f>T497/O497</f>
        <v>17</v>
      </c>
      <c r="W497" s="1"/>
      <c r="X497" s="10"/>
      <c r="Y497" s="10"/>
      <c r="Z497" s="10"/>
      <c r="AA497" s="10"/>
      <c r="AB497" s="10"/>
      <c r="AC497" s="10"/>
      <c r="AE497" s="6"/>
      <c r="AF497" s="1"/>
      <c r="AG497" s="6">
        <f>AE497+AF497</f>
        <v>0</v>
      </c>
      <c r="AH497" s="6">
        <f>U497+AG497</f>
        <v>17</v>
      </c>
      <c r="AI497" s="1"/>
      <c r="AJ497" s="1"/>
      <c r="AK497" s="1"/>
      <c r="AL497" s="18">
        <f>AE497/AH497</f>
        <v>0</v>
      </c>
      <c r="AM497" s="18">
        <f>AF497/AH497</f>
        <v>0</v>
      </c>
      <c r="AN497" s="17">
        <f>(AG497)/AH497</f>
        <v>0</v>
      </c>
      <c r="AO497" s="1"/>
      <c r="AP497" s="1"/>
      <c r="AQ497" s="14"/>
      <c r="AR497" s="14"/>
      <c r="AS497" s="14"/>
      <c r="AT497" s="10"/>
      <c r="AU497" s="1"/>
      <c r="AV497" s="10"/>
      <c r="AW497" s="1"/>
      <c r="AX497" s="1"/>
      <c r="AY497" s="1"/>
      <c r="AZ497" s="1"/>
      <c r="BA497" s="1"/>
      <c r="BB497" s="1"/>
      <c r="BC497" s="1"/>
      <c r="BD497" s="23"/>
      <c r="BE497" s="23"/>
      <c r="BF497" s="10"/>
      <c r="BG497" s="23"/>
      <c r="BH497" s="23"/>
      <c r="BI497" s="1"/>
      <c r="BJ497" t="s">
        <v>1169</v>
      </c>
    </row>
    <row r="498" spans="1:62" ht="12.75">
      <c r="A498" s="38" t="s">
        <v>124</v>
      </c>
      <c r="B498" t="s">
        <v>9</v>
      </c>
      <c r="C498" s="25">
        <v>244.4</v>
      </c>
      <c r="D498" t="s">
        <v>1219</v>
      </c>
      <c r="E498" s="25" t="s">
        <v>171</v>
      </c>
      <c r="F498" s="31"/>
      <c r="G498" s="30"/>
      <c r="H498" s="31">
        <f>G498/1.5</f>
        <v>0</v>
      </c>
      <c r="I498" t="s">
        <v>666</v>
      </c>
      <c r="J498" s="1" t="s">
        <v>396</v>
      </c>
      <c r="K498" t="s">
        <v>632</v>
      </c>
      <c r="L498" s="1" t="s">
        <v>809</v>
      </c>
      <c r="M498" s="1" t="s">
        <v>9</v>
      </c>
      <c r="N498" t="s">
        <v>382</v>
      </c>
      <c r="O498" s="4"/>
      <c r="P498" s="23">
        <v>42</v>
      </c>
      <c r="Q498" s="28">
        <v>17</v>
      </c>
      <c r="R498" s="28">
        <v>12</v>
      </c>
      <c r="S498" s="1">
        <v>0</v>
      </c>
      <c r="T498" s="6">
        <f>Q498+(R498/20)+(S498/240)</f>
        <v>17.6</v>
      </c>
      <c r="V498" s="10">
        <f>(T498*20)/P498</f>
        <v>8.380952380952381</v>
      </c>
      <c r="W498" s="1"/>
      <c r="X498" s="10"/>
      <c r="Y498" s="10"/>
      <c r="Z498" s="10"/>
      <c r="AA498" s="10"/>
      <c r="AB498" s="10"/>
      <c r="AC498" s="10"/>
      <c r="AE498" s="6"/>
      <c r="AF498" s="1"/>
      <c r="AG498" s="6">
        <f>AE498+AF498</f>
        <v>0</v>
      </c>
      <c r="AH498" s="6">
        <f>U498+AG498</f>
        <v>0</v>
      </c>
      <c r="AI498" s="1"/>
      <c r="AJ498" s="1"/>
      <c r="AK498" s="1"/>
      <c r="AL498" s="18" t="e">
        <f>AE498/AH498</f>
        <v>#VALUE!</v>
      </c>
      <c r="AM498" s="18" t="e">
        <f>AF498/AH498</f>
        <v>#VALUE!</v>
      </c>
      <c r="AN498" s="17" t="e">
        <f>(AG498)/AH498</f>
        <v>#VALUE!</v>
      </c>
      <c r="AO498" s="1"/>
      <c r="AP498" s="1"/>
      <c r="AQ498" s="14"/>
      <c r="AR498" s="14"/>
      <c r="AS498" s="14"/>
      <c r="AT498" s="10"/>
      <c r="AU498" s="1"/>
      <c r="AV498" s="10"/>
      <c r="AW498" s="1"/>
      <c r="AX498" s="1"/>
      <c r="AY498" s="1"/>
      <c r="AZ498" s="1"/>
      <c r="BA498" s="1"/>
      <c r="BB498" s="1"/>
      <c r="BC498" s="1"/>
      <c r="BD498" s="23"/>
      <c r="BE498" s="23"/>
      <c r="BF498" s="10"/>
      <c r="BG498" s="23"/>
      <c r="BH498" s="23"/>
      <c r="BI498" s="1"/>
      <c r="BJ498" t="s">
        <v>632</v>
      </c>
    </row>
    <row r="499" spans="1:62" ht="12.75">
      <c r="A499" s="38" t="s">
        <v>124</v>
      </c>
      <c r="B499" t="s">
        <v>9</v>
      </c>
      <c r="C499" s="25">
        <v>244.5</v>
      </c>
      <c r="D499" t="s">
        <v>1219</v>
      </c>
      <c r="E499" s="25" t="s">
        <v>171</v>
      </c>
      <c r="F499" s="31"/>
      <c r="G499" s="30"/>
      <c r="H499" s="31">
        <f>G499/1.5</f>
        <v>0</v>
      </c>
      <c r="I499" t="s">
        <v>773</v>
      </c>
      <c r="J499" s="1" t="s">
        <v>396</v>
      </c>
      <c r="K499" t="s">
        <v>621</v>
      </c>
      <c r="L499" s="1" t="s">
        <v>809</v>
      </c>
      <c r="M499" s="1" t="s">
        <v>416</v>
      </c>
      <c r="N499" t="s">
        <v>365</v>
      </c>
      <c r="O499" s="4"/>
      <c r="P499" s="23">
        <v>24</v>
      </c>
      <c r="Q499" s="12">
        <v>11</v>
      </c>
      <c r="R499" s="12">
        <v>6</v>
      </c>
      <c r="S499" s="1">
        <v>0</v>
      </c>
      <c r="T499" s="6">
        <f>Q499+(R499/20)+(S499/240)</f>
        <v>11.3</v>
      </c>
      <c r="V499" s="10">
        <f>(T499*20)/P499</f>
        <v>9.416666666666666</v>
      </c>
      <c r="W499" s="10"/>
      <c r="X499" s="10"/>
      <c r="Y499" s="10"/>
      <c r="Z499" s="10"/>
      <c r="AA499" s="10"/>
      <c r="AB499" s="10"/>
      <c r="AC499" s="14"/>
      <c r="AE499" s="1"/>
      <c r="AF499" s="1"/>
      <c r="AH499" s="1"/>
      <c r="AI499" s="1"/>
      <c r="AJ499" s="1"/>
      <c r="AK499" s="1"/>
      <c r="AN499" s="1"/>
      <c r="AO499" s="1"/>
      <c r="AP499" s="1"/>
      <c r="AQ499" s="14"/>
      <c r="AR499" s="14"/>
      <c r="AS499" s="14"/>
      <c r="AT499" s="10"/>
      <c r="AU499" s="1"/>
      <c r="AV499" s="10"/>
      <c r="AW499" s="1"/>
      <c r="AX499" s="1"/>
      <c r="AY499" s="1"/>
      <c r="AZ499" s="1"/>
      <c r="BA499" s="1"/>
      <c r="BB499" s="1"/>
      <c r="BC499" s="1"/>
      <c r="BD499" s="23"/>
      <c r="BE499" s="23"/>
      <c r="BF499" s="10"/>
      <c r="BG499" s="23"/>
      <c r="BH499" s="23"/>
      <c r="BI499" s="1"/>
      <c r="BJ499" t="s">
        <v>621</v>
      </c>
    </row>
    <row r="500" spans="6:61" ht="12.75">
      <c r="F500" s="31"/>
      <c r="G500" s="30"/>
      <c r="H500" s="31"/>
      <c r="O500" s="4"/>
      <c r="P500" s="23"/>
      <c r="Q500" s="12"/>
      <c r="R500" s="12"/>
      <c r="S500" s="1"/>
      <c r="T500" s="6"/>
      <c r="V500" s="10"/>
      <c r="W500" s="10"/>
      <c r="X500" s="10"/>
      <c r="Y500" s="10"/>
      <c r="Z500" s="10"/>
      <c r="AA500" s="10"/>
      <c r="AB500" s="10"/>
      <c r="AC500" s="14"/>
      <c r="AE500" s="1"/>
      <c r="AF500" s="1"/>
      <c r="AH500" s="1"/>
      <c r="AI500" s="1"/>
      <c r="AJ500" s="1"/>
      <c r="AK500" s="1"/>
      <c r="AN500" s="1"/>
      <c r="AO500" s="1"/>
      <c r="AP500" s="1"/>
      <c r="AQ500" s="14"/>
      <c r="AR500" s="14"/>
      <c r="AS500" s="14"/>
      <c r="AT500" s="10"/>
      <c r="AU500" s="1"/>
      <c r="AV500" s="10"/>
      <c r="AW500" s="1"/>
      <c r="AX500" s="1"/>
      <c r="AY500" s="1"/>
      <c r="AZ500" s="1"/>
      <c r="BA500" s="1"/>
      <c r="BB500" s="1"/>
      <c r="BC500" s="1"/>
      <c r="BD500" s="23"/>
      <c r="BE500" s="23"/>
      <c r="BF500" s="10"/>
      <c r="BG500" s="23"/>
      <c r="BH500" s="23"/>
      <c r="BI500" s="1"/>
    </row>
    <row r="501" spans="1:62" ht="12.75">
      <c r="A501" s="38" t="s">
        <v>124</v>
      </c>
      <c r="B501" t="s">
        <v>9</v>
      </c>
      <c r="C501" s="25" t="s">
        <v>280</v>
      </c>
      <c r="D501" t="s">
        <v>1219</v>
      </c>
      <c r="E501" s="25" t="s">
        <v>171</v>
      </c>
      <c r="F501" s="31">
        <v>2.25</v>
      </c>
      <c r="G501" s="31">
        <v>14.8</v>
      </c>
      <c r="H501" s="31">
        <f>G501/1.5</f>
        <v>9.866666666666667</v>
      </c>
      <c r="I501" t="s">
        <v>1407</v>
      </c>
      <c r="J501" s="1" t="s">
        <v>396</v>
      </c>
      <c r="K501" t="s">
        <v>621</v>
      </c>
      <c r="L501" s="1" t="s">
        <v>809</v>
      </c>
      <c r="M501" s="1" t="s">
        <v>416</v>
      </c>
      <c r="N501" t="s">
        <v>199</v>
      </c>
      <c r="O501" s="4">
        <v>2.25</v>
      </c>
      <c r="P501" s="23"/>
      <c r="Q501" s="12">
        <v>33</v>
      </c>
      <c r="R501" s="12">
        <v>6</v>
      </c>
      <c r="S501" s="1">
        <v>0</v>
      </c>
      <c r="T501" s="6">
        <f>Q501+(R501/20)+(S501/240)</f>
        <v>33.3</v>
      </c>
      <c r="U501" s="6">
        <f>T501/O501</f>
        <v>14.799999999999999</v>
      </c>
      <c r="W501" s="10"/>
      <c r="X501" s="10"/>
      <c r="Y501" s="10"/>
      <c r="Z501" s="10"/>
      <c r="AA501" s="10"/>
      <c r="AB501" s="10"/>
      <c r="AC501" s="14"/>
      <c r="AE501" s="1"/>
      <c r="AF501" s="1"/>
      <c r="AH501" s="1"/>
      <c r="AI501" s="1"/>
      <c r="AJ501" s="1"/>
      <c r="AK501" s="1"/>
      <c r="AN501" s="1"/>
      <c r="AO501" s="1"/>
      <c r="AP501" s="1"/>
      <c r="AQ501" s="14"/>
      <c r="AR501" s="14"/>
      <c r="AS501" s="14"/>
      <c r="AT501" s="10"/>
      <c r="AU501" s="1"/>
      <c r="AV501" s="10"/>
      <c r="AW501" s="1"/>
      <c r="AX501" s="1"/>
      <c r="AY501" s="1"/>
      <c r="AZ501" s="1"/>
      <c r="BA501" s="1"/>
      <c r="BB501" s="1"/>
      <c r="BC501" s="1"/>
      <c r="BD501" s="23"/>
      <c r="BE501" s="23"/>
      <c r="BF501" s="10"/>
      <c r="BG501" s="23"/>
      <c r="BH501" s="23"/>
      <c r="BI501" s="1"/>
      <c r="BJ501" t="s">
        <v>621</v>
      </c>
    </row>
    <row r="502" spans="1:62" ht="12.75">
      <c r="A502" s="38" t="s">
        <v>124</v>
      </c>
      <c r="B502" t="s">
        <v>9</v>
      </c>
      <c r="C502" s="25" t="s">
        <v>281</v>
      </c>
      <c r="D502" t="s">
        <v>1219</v>
      </c>
      <c r="E502" s="25" t="s">
        <v>171</v>
      </c>
      <c r="F502" s="31">
        <v>11</v>
      </c>
      <c r="G502" s="31">
        <v>5.85</v>
      </c>
      <c r="H502" s="31">
        <f>G502/1.5</f>
        <v>3.9</v>
      </c>
      <c r="I502" t="s">
        <v>575</v>
      </c>
      <c r="J502" s="1" t="s">
        <v>396</v>
      </c>
      <c r="K502" t="s">
        <v>513</v>
      </c>
      <c r="L502" s="1" t="s">
        <v>1326</v>
      </c>
      <c r="M502" s="1" t="s">
        <v>1064</v>
      </c>
      <c r="N502" t="s">
        <v>1360</v>
      </c>
      <c r="O502" s="4">
        <v>11</v>
      </c>
      <c r="P502" s="23"/>
      <c r="Q502" s="12">
        <v>64</v>
      </c>
      <c r="R502" s="12">
        <v>7</v>
      </c>
      <c r="S502" s="1">
        <v>0</v>
      </c>
      <c r="T502" s="6">
        <f>Q502+(R502/20)+(S502/240)</f>
        <v>64.35</v>
      </c>
      <c r="U502" s="6">
        <f>T502/O502</f>
        <v>5.85</v>
      </c>
      <c r="W502" s="10"/>
      <c r="X502" s="10"/>
      <c r="Y502" s="10"/>
      <c r="Z502" s="10"/>
      <c r="AA502" s="10"/>
      <c r="AB502" s="10"/>
      <c r="AC502" s="14"/>
      <c r="AE502" s="1"/>
      <c r="AF502" s="1"/>
      <c r="AH502" s="1"/>
      <c r="AI502" s="1"/>
      <c r="AJ502" s="1"/>
      <c r="AK502" s="1"/>
      <c r="AN502" s="1"/>
      <c r="AO502" s="1"/>
      <c r="AP502" s="1"/>
      <c r="AQ502" s="14"/>
      <c r="AR502" s="14"/>
      <c r="AS502" s="14"/>
      <c r="AT502" s="10"/>
      <c r="AU502" s="1"/>
      <c r="AV502" s="10"/>
      <c r="AW502" s="1"/>
      <c r="AX502" s="1"/>
      <c r="AY502" s="1"/>
      <c r="AZ502" s="1"/>
      <c r="BA502" s="1"/>
      <c r="BB502" s="1"/>
      <c r="BC502" s="1"/>
      <c r="BD502" s="23"/>
      <c r="BE502" s="23"/>
      <c r="BF502" s="10"/>
      <c r="BG502" s="23"/>
      <c r="BH502" s="23"/>
      <c r="BI502" s="1"/>
      <c r="BJ502" t="s">
        <v>513</v>
      </c>
    </row>
    <row r="503" spans="1:62" ht="12.75">
      <c r="A503" s="38" t="s">
        <v>124</v>
      </c>
      <c r="B503" t="s">
        <v>9</v>
      </c>
      <c r="C503" s="25" t="s">
        <v>282</v>
      </c>
      <c r="D503" t="s">
        <v>1219</v>
      </c>
      <c r="E503" s="25" t="s">
        <v>171</v>
      </c>
      <c r="F503" s="31"/>
      <c r="G503" s="30"/>
      <c r="H503" s="31">
        <f>G503/1.5</f>
        <v>0</v>
      </c>
      <c r="I503" t="s">
        <v>41</v>
      </c>
      <c r="J503" s="1" t="s">
        <v>396</v>
      </c>
      <c r="K503" t="s">
        <v>690</v>
      </c>
      <c r="L503" s="1" t="s">
        <v>1341</v>
      </c>
      <c r="M503" s="1" t="s">
        <v>1064</v>
      </c>
      <c r="N503" t="s">
        <v>1040</v>
      </c>
      <c r="O503" s="4"/>
      <c r="P503" s="23">
        <v>22.5</v>
      </c>
      <c r="Q503" s="12">
        <v>5</v>
      </c>
      <c r="R503" s="12">
        <v>11</v>
      </c>
      <c r="S503">
        <f>8+6/24</f>
        <v>8.25</v>
      </c>
      <c r="T503" s="6">
        <f>Q503+(R503/20)+(S503/240)</f>
        <v>5.584375</v>
      </c>
      <c r="V503" s="10">
        <f>(T503*20)/P503</f>
        <v>4.963888888888889</v>
      </c>
      <c r="W503" s="10"/>
      <c r="X503" s="10"/>
      <c r="Y503" s="10"/>
      <c r="Z503" s="10"/>
      <c r="AA503" s="10"/>
      <c r="AB503" s="10"/>
      <c r="AC503" s="14"/>
      <c r="AE503" s="1"/>
      <c r="AF503" s="1"/>
      <c r="AH503" s="1"/>
      <c r="AI503" s="1"/>
      <c r="AJ503" s="1"/>
      <c r="AK503" s="1"/>
      <c r="AN503" s="1"/>
      <c r="AO503" s="1"/>
      <c r="AP503" s="1"/>
      <c r="AQ503" s="14"/>
      <c r="AR503" s="14"/>
      <c r="AS503" s="14"/>
      <c r="AT503" s="10"/>
      <c r="AU503" s="1"/>
      <c r="AV503" s="10"/>
      <c r="AW503" s="1"/>
      <c r="AX503" s="1"/>
      <c r="AY503" s="1"/>
      <c r="AZ503" s="1"/>
      <c r="BA503" s="1"/>
      <c r="BB503" s="1"/>
      <c r="BC503" s="1"/>
      <c r="BD503" s="23"/>
      <c r="BE503" s="23"/>
      <c r="BF503" s="10"/>
      <c r="BG503" s="23"/>
      <c r="BH503" s="23"/>
      <c r="BI503" s="1"/>
      <c r="BJ503" t="s">
        <v>690</v>
      </c>
    </row>
    <row r="504" spans="1:61" ht="12.75">
      <c r="A504" s="16"/>
      <c r="B504" s="22"/>
      <c r="C504" s="25"/>
      <c r="E504" s="25"/>
      <c r="F504" s="31"/>
      <c r="G504" s="31"/>
      <c r="H504" s="31"/>
      <c r="J504" s="1"/>
      <c r="L504" s="1"/>
      <c r="M504" s="1"/>
      <c r="O504" s="4"/>
      <c r="P504" s="23"/>
      <c r="Q504" s="12"/>
      <c r="R504" s="12"/>
      <c r="S504" s="10"/>
      <c r="T504" s="6"/>
      <c r="U504" s="6"/>
      <c r="V504" s="10"/>
      <c r="W504" s="10"/>
      <c r="X504" s="10"/>
      <c r="Y504" s="10"/>
      <c r="Z504" s="10"/>
      <c r="AA504" s="10"/>
      <c r="AB504" s="10"/>
      <c r="AC504" s="14"/>
      <c r="AE504" s="1"/>
      <c r="AF504" s="1"/>
      <c r="AH504" s="1"/>
      <c r="AI504" s="1"/>
      <c r="AJ504" s="1"/>
      <c r="AK504" s="1"/>
      <c r="AN504" s="1"/>
      <c r="AO504" s="1"/>
      <c r="AP504" s="1"/>
      <c r="AQ504" s="14"/>
      <c r="AR504" s="14"/>
      <c r="AS504" s="14"/>
      <c r="AT504" s="10"/>
      <c r="AU504" s="1"/>
      <c r="AV504" s="10"/>
      <c r="AW504" s="1"/>
      <c r="AX504" s="1"/>
      <c r="AY504" s="1"/>
      <c r="AZ504" s="1"/>
      <c r="BA504" s="1"/>
      <c r="BB504" s="1"/>
      <c r="BC504" s="1"/>
      <c r="BD504" s="23"/>
      <c r="BE504" s="23"/>
      <c r="BF504" s="10"/>
      <c r="BG504" s="23"/>
      <c r="BH504" s="23"/>
      <c r="BI504" s="1"/>
    </row>
    <row r="505" spans="1:62" ht="12.75">
      <c r="A505" s="38" t="s">
        <v>125</v>
      </c>
      <c r="B505" t="s">
        <v>9</v>
      </c>
      <c r="C505" s="25">
        <v>245.1</v>
      </c>
      <c r="D505" t="s">
        <v>1220</v>
      </c>
      <c r="E505" s="25" t="s">
        <v>164</v>
      </c>
      <c r="F505" s="31"/>
      <c r="G505" s="30"/>
      <c r="H505" s="31">
        <f>G505/1.5</f>
        <v>0</v>
      </c>
      <c r="I505" t="s">
        <v>617</v>
      </c>
      <c r="J505" s="1" t="s">
        <v>396</v>
      </c>
      <c r="K505" t="s">
        <v>618</v>
      </c>
      <c r="L505" s="1" t="s">
        <v>1341</v>
      </c>
      <c r="M505" s="1" t="s">
        <v>416</v>
      </c>
      <c r="N505" t="s">
        <v>1279</v>
      </c>
      <c r="O505" s="4"/>
      <c r="P505" s="23">
        <v>170</v>
      </c>
      <c r="Q505" s="12">
        <v>96</v>
      </c>
      <c r="R505" s="12">
        <v>0</v>
      </c>
      <c r="S505" s="12">
        <v>0</v>
      </c>
      <c r="T505" s="6">
        <f>Q505+(R505/20)+(S505/240)</f>
        <v>96</v>
      </c>
      <c r="V505" s="10">
        <f>(T505*20)/P505</f>
        <v>11.294117647058824</v>
      </c>
      <c r="W505" s="10"/>
      <c r="X505" s="10"/>
      <c r="Y505" s="10"/>
      <c r="Z505" s="10"/>
      <c r="AA505" s="10"/>
      <c r="AB505" s="10"/>
      <c r="AC505" s="14"/>
      <c r="AE505" s="1"/>
      <c r="AF505" s="1"/>
      <c r="AH505" s="1"/>
      <c r="AI505" s="1"/>
      <c r="AJ505" s="1"/>
      <c r="AK505" s="1"/>
      <c r="AN505" s="1"/>
      <c r="AO505" s="1"/>
      <c r="AP505" s="1"/>
      <c r="AQ505" s="14"/>
      <c r="AR505" s="14"/>
      <c r="AS505" s="14"/>
      <c r="AT505" s="10"/>
      <c r="AU505" s="1"/>
      <c r="AV505" s="10"/>
      <c r="AW505" s="1"/>
      <c r="AX505" s="1"/>
      <c r="AY505" s="1"/>
      <c r="AZ505" s="1"/>
      <c r="BA505" s="1"/>
      <c r="BB505" s="1"/>
      <c r="BC505" s="1"/>
      <c r="BD505" s="23"/>
      <c r="BE505" s="23"/>
      <c r="BF505" s="10"/>
      <c r="BG505" s="23"/>
      <c r="BH505" s="23"/>
      <c r="BI505" s="1"/>
      <c r="BJ505" t="s">
        <v>618</v>
      </c>
    </row>
    <row r="506" spans="1:62" ht="12.75">
      <c r="A506" s="38" t="s">
        <v>125</v>
      </c>
      <c r="B506" t="s">
        <v>9</v>
      </c>
      <c r="C506" s="25">
        <v>245.2</v>
      </c>
      <c r="D506" t="s">
        <v>1220</v>
      </c>
      <c r="E506" s="25" t="s">
        <v>164</v>
      </c>
      <c r="F506" s="31">
        <f>4/3</f>
        <v>1.3333333333333333</v>
      </c>
      <c r="G506" s="31">
        <v>18</v>
      </c>
      <c r="H506" s="31">
        <f>G506/1.5</f>
        <v>12</v>
      </c>
      <c r="I506" t="s">
        <v>1412</v>
      </c>
      <c r="J506" s="1" t="s">
        <v>396</v>
      </c>
      <c r="K506" t="s">
        <v>1169</v>
      </c>
      <c r="L506" s="1" t="s">
        <v>1341</v>
      </c>
      <c r="M506" s="1" t="s">
        <v>416</v>
      </c>
      <c r="N506" t="s">
        <v>379</v>
      </c>
      <c r="O506" s="4">
        <f>4/3</f>
        <v>1.3333333333333333</v>
      </c>
      <c r="P506" s="23"/>
      <c r="Q506" s="12">
        <v>24</v>
      </c>
      <c r="R506" s="12">
        <v>0</v>
      </c>
      <c r="S506" s="12">
        <v>0</v>
      </c>
      <c r="T506" s="6">
        <f>Q506+(R506/20)+(S506/240)</f>
        <v>24</v>
      </c>
      <c r="U506" s="6">
        <f>T506/O506</f>
        <v>18</v>
      </c>
      <c r="W506" s="10"/>
      <c r="X506" s="10"/>
      <c r="Y506" s="10"/>
      <c r="Z506" s="10"/>
      <c r="AA506" s="10"/>
      <c r="AB506" s="10"/>
      <c r="AC506" s="14"/>
      <c r="AE506" s="1"/>
      <c r="AF506" s="1"/>
      <c r="AH506" s="1"/>
      <c r="AI506" s="1"/>
      <c r="AJ506" s="1"/>
      <c r="AK506" s="1"/>
      <c r="AN506" s="1"/>
      <c r="AO506" s="1"/>
      <c r="AP506" s="1"/>
      <c r="AQ506" s="14"/>
      <c r="AR506" s="14"/>
      <c r="AS506" s="14"/>
      <c r="AT506" s="10"/>
      <c r="AU506" s="1"/>
      <c r="AV506" s="10"/>
      <c r="AW506" s="1"/>
      <c r="AX506" s="1"/>
      <c r="AY506" s="1"/>
      <c r="AZ506" s="1"/>
      <c r="BA506" s="1"/>
      <c r="BB506" s="1"/>
      <c r="BC506" s="1"/>
      <c r="BD506" s="23"/>
      <c r="BE506" s="23"/>
      <c r="BF506" s="10"/>
      <c r="BG506" s="23"/>
      <c r="BH506" s="23"/>
      <c r="BI506" s="1"/>
      <c r="BJ506" t="s">
        <v>1169</v>
      </c>
    </row>
    <row r="507" spans="1:62" ht="12.75">
      <c r="A507" s="38" t="s">
        <v>125</v>
      </c>
      <c r="B507" t="s">
        <v>9</v>
      </c>
      <c r="C507" s="25">
        <v>245.3</v>
      </c>
      <c r="D507" t="s">
        <v>1220</v>
      </c>
      <c r="E507" s="25" t="s">
        <v>164</v>
      </c>
      <c r="F507" s="31">
        <v>1</v>
      </c>
      <c r="G507" s="31">
        <v>17</v>
      </c>
      <c r="H507" s="31">
        <f>G507/1.5</f>
        <v>11.333333333333334</v>
      </c>
      <c r="I507" t="s">
        <v>1412</v>
      </c>
      <c r="J507" s="1" t="s">
        <v>396</v>
      </c>
      <c r="K507" t="s">
        <v>1169</v>
      </c>
      <c r="L507" s="1" t="s">
        <v>1341</v>
      </c>
      <c r="M507" s="1" t="s">
        <v>416</v>
      </c>
      <c r="N507" t="s">
        <v>1094</v>
      </c>
      <c r="O507" s="4">
        <v>1</v>
      </c>
      <c r="P507" s="23"/>
      <c r="Q507" s="12">
        <v>17</v>
      </c>
      <c r="R507" s="12">
        <v>0</v>
      </c>
      <c r="S507" s="12">
        <v>0</v>
      </c>
      <c r="T507" s="6">
        <f>Q507+(R507/20)+(S507/240)</f>
        <v>17</v>
      </c>
      <c r="U507" s="6">
        <f>T507/O507</f>
        <v>17</v>
      </c>
      <c r="W507" s="10"/>
      <c r="X507" s="10"/>
      <c r="Y507" s="10"/>
      <c r="Z507" s="10"/>
      <c r="AA507" s="10"/>
      <c r="AB507" s="10"/>
      <c r="AC507" s="14"/>
      <c r="AE507" s="1"/>
      <c r="AF507" s="1"/>
      <c r="AH507" s="1"/>
      <c r="AI507" s="1"/>
      <c r="AJ507" s="1"/>
      <c r="AK507" s="1"/>
      <c r="AN507" s="1"/>
      <c r="AO507" s="1"/>
      <c r="AP507" s="1"/>
      <c r="AQ507" s="14"/>
      <c r="AR507" s="14"/>
      <c r="AS507" s="14"/>
      <c r="AT507" s="10"/>
      <c r="AU507" s="1"/>
      <c r="AV507" s="10"/>
      <c r="AW507" s="1"/>
      <c r="AX507" s="1"/>
      <c r="AY507" s="1"/>
      <c r="AZ507" s="1"/>
      <c r="BA507" s="1"/>
      <c r="BB507" s="1"/>
      <c r="BC507" s="1"/>
      <c r="BD507" s="23"/>
      <c r="BE507" s="23"/>
      <c r="BF507" s="10"/>
      <c r="BG507" s="23"/>
      <c r="BH507" s="23"/>
      <c r="BI507" s="1"/>
      <c r="BJ507" t="s">
        <v>1169</v>
      </c>
    </row>
    <row r="508" spans="1:62" ht="12.75">
      <c r="A508" s="38" t="s">
        <v>125</v>
      </c>
      <c r="B508" t="s">
        <v>9</v>
      </c>
      <c r="C508" s="25">
        <v>245.4</v>
      </c>
      <c r="D508" t="s">
        <v>1220</v>
      </c>
      <c r="E508" s="25" t="s">
        <v>164</v>
      </c>
      <c r="F508" s="31"/>
      <c r="G508" s="31"/>
      <c r="H508" s="31">
        <f>G508/1.5</f>
        <v>0</v>
      </c>
      <c r="I508" t="s">
        <v>666</v>
      </c>
      <c r="J508" s="1" t="s">
        <v>396</v>
      </c>
      <c r="K508" t="s">
        <v>632</v>
      </c>
      <c r="L508" s="1" t="s">
        <v>809</v>
      </c>
      <c r="M508" s="1" t="s">
        <v>9</v>
      </c>
      <c r="N508" t="s">
        <v>382</v>
      </c>
      <c r="O508" s="4"/>
      <c r="P508" s="23">
        <v>42</v>
      </c>
      <c r="Q508" s="12">
        <v>14</v>
      </c>
      <c r="R508" s="12">
        <v>14</v>
      </c>
      <c r="S508" s="12">
        <v>0</v>
      </c>
      <c r="T508" s="6">
        <f>Q508+(R508/20)+(S508/240)</f>
        <v>14.7</v>
      </c>
      <c r="U508" s="6"/>
      <c r="V508" s="10">
        <f>(T508*20)/P508</f>
        <v>7</v>
      </c>
      <c r="W508" s="10"/>
      <c r="X508" s="10"/>
      <c r="Y508" s="10"/>
      <c r="Z508" s="10"/>
      <c r="AA508" s="10"/>
      <c r="AB508" s="10"/>
      <c r="AC508" s="14"/>
      <c r="AE508" s="1"/>
      <c r="AF508" s="1"/>
      <c r="AH508" s="1"/>
      <c r="AI508" s="1"/>
      <c r="AJ508" s="1"/>
      <c r="AK508" s="1"/>
      <c r="AN508" s="1"/>
      <c r="AO508" s="1"/>
      <c r="AP508" s="1"/>
      <c r="AQ508" s="14"/>
      <c r="AR508" s="14"/>
      <c r="AS508" s="14"/>
      <c r="AT508" s="10"/>
      <c r="AU508" s="1"/>
      <c r="AV508" s="10"/>
      <c r="AW508" s="1"/>
      <c r="AX508" s="1"/>
      <c r="AY508" s="1"/>
      <c r="AZ508" s="1"/>
      <c r="BA508" s="1"/>
      <c r="BB508" s="1"/>
      <c r="BC508" s="1"/>
      <c r="BD508" s="23"/>
      <c r="BE508" s="23"/>
      <c r="BF508" s="10"/>
      <c r="BG508" s="23"/>
      <c r="BH508" s="23"/>
      <c r="BI508" s="1"/>
      <c r="BJ508" t="s">
        <v>632</v>
      </c>
    </row>
    <row r="509" spans="1:62" ht="12.75">
      <c r="A509" s="38" t="s">
        <v>125</v>
      </c>
      <c r="B509" t="s">
        <v>9</v>
      </c>
      <c r="C509" s="25">
        <v>245.5</v>
      </c>
      <c r="D509" t="s">
        <v>1220</v>
      </c>
      <c r="E509" s="25" t="s">
        <v>164</v>
      </c>
      <c r="F509" s="31"/>
      <c r="G509" s="31"/>
      <c r="H509" s="31">
        <f>G509/1.5</f>
        <v>0</v>
      </c>
      <c r="I509" t="s">
        <v>673</v>
      </c>
      <c r="J509" s="1" t="s">
        <v>396</v>
      </c>
      <c r="K509" t="s">
        <v>632</v>
      </c>
      <c r="L509" s="1" t="s">
        <v>809</v>
      </c>
      <c r="M509" s="1" t="s">
        <v>9</v>
      </c>
      <c r="N509" t="s">
        <v>365</v>
      </c>
      <c r="O509" s="4"/>
      <c r="P509" s="23">
        <v>24</v>
      </c>
      <c r="Q509" s="12">
        <v>8</v>
      </c>
      <c r="R509" s="12">
        <v>8</v>
      </c>
      <c r="S509" s="12">
        <v>0</v>
      </c>
      <c r="T509" s="6">
        <f>Q509+(R509/20)+(S509/240)</f>
        <v>8.4</v>
      </c>
      <c r="U509" s="6"/>
      <c r="V509" s="10">
        <f>(T509*20)/P509</f>
        <v>7</v>
      </c>
      <c r="W509" s="10"/>
      <c r="X509" s="10"/>
      <c r="Y509" s="10"/>
      <c r="Z509" s="10"/>
      <c r="AA509" s="10"/>
      <c r="AB509" s="10"/>
      <c r="AC509" s="14"/>
      <c r="AE509" s="1"/>
      <c r="AF509" s="1"/>
      <c r="AH509" s="1"/>
      <c r="AI509" s="1"/>
      <c r="AJ509" s="1"/>
      <c r="AK509" s="1"/>
      <c r="AN509" s="1"/>
      <c r="AO509" s="1"/>
      <c r="AP509" s="1"/>
      <c r="AQ509" s="14"/>
      <c r="AR509" s="14"/>
      <c r="AS509" s="14"/>
      <c r="AT509" s="10"/>
      <c r="AU509" s="1"/>
      <c r="AV509" s="10"/>
      <c r="AW509" s="1"/>
      <c r="AX509" s="1"/>
      <c r="AY509" s="1"/>
      <c r="AZ509" s="1"/>
      <c r="BA509" s="1"/>
      <c r="BB509" s="1"/>
      <c r="BC509" s="1"/>
      <c r="BD509" s="23"/>
      <c r="BE509" s="23"/>
      <c r="BF509" s="10"/>
      <c r="BG509" s="23"/>
      <c r="BH509" s="23"/>
      <c r="BI509" s="1"/>
      <c r="BJ509" t="s">
        <v>632</v>
      </c>
    </row>
    <row r="510" spans="6:61" ht="12.75">
      <c r="F510" s="31"/>
      <c r="G510" s="31"/>
      <c r="H510" s="31"/>
      <c r="O510" s="4"/>
      <c r="P510" s="23"/>
      <c r="Q510" s="12"/>
      <c r="R510" s="12"/>
      <c r="T510" s="6"/>
      <c r="U510" s="6"/>
      <c r="V510" s="10"/>
      <c r="W510" s="10"/>
      <c r="X510" s="10"/>
      <c r="Y510" s="10"/>
      <c r="Z510" s="10"/>
      <c r="AA510" s="10"/>
      <c r="AB510" s="10"/>
      <c r="AC510" s="14"/>
      <c r="AE510" s="1"/>
      <c r="AF510" s="1"/>
      <c r="AH510" s="1"/>
      <c r="AI510" s="1"/>
      <c r="AJ510" s="1"/>
      <c r="AK510" s="1"/>
      <c r="AN510" s="1"/>
      <c r="AO510" s="1"/>
      <c r="AP510" s="1"/>
      <c r="AQ510" s="14"/>
      <c r="AR510" s="14"/>
      <c r="AS510" s="14"/>
      <c r="AT510" s="10"/>
      <c r="AU510" s="1"/>
      <c r="AV510" s="10"/>
      <c r="AW510" s="1"/>
      <c r="AX510" s="1"/>
      <c r="AY510" s="1"/>
      <c r="AZ510" s="1"/>
      <c r="BA510" s="1"/>
      <c r="BB510" s="1"/>
      <c r="BC510" s="1"/>
      <c r="BD510" s="23"/>
      <c r="BE510" s="23"/>
      <c r="BF510" s="10"/>
      <c r="BG510" s="23"/>
      <c r="BH510" s="23"/>
      <c r="BI510" s="1"/>
    </row>
    <row r="511" spans="1:62" ht="12.75">
      <c r="A511" s="38" t="s">
        <v>125</v>
      </c>
      <c r="B511" t="s">
        <v>9</v>
      </c>
      <c r="C511" s="25" t="s">
        <v>283</v>
      </c>
      <c r="D511" t="s">
        <v>1220</v>
      </c>
      <c r="E511" s="25" t="s">
        <v>164</v>
      </c>
      <c r="F511" s="31">
        <v>2.25</v>
      </c>
      <c r="G511" s="31">
        <v>14.566666666666666</v>
      </c>
      <c r="H511" s="31">
        <f>G511/1.5</f>
        <v>9.71111111111111</v>
      </c>
      <c r="I511" t="s">
        <v>657</v>
      </c>
      <c r="J511" s="1" t="s">
        <v>396</v>
      </c>
      <c r="K511" t="s">
        <v>632</v>
      </c>
      <c r="L511" s="1" t="s">
        <v>809</v>
      </c>
      <c r="M511" s="1" t="s">
        <v>9</v>
      </c>
      <c r="N511" t="s">
        <v>190</v>
      </c>
      <c r="O511" s="4">
        <v>2.25</v>
      </c>
      <c r="P511" s="23"/>
      <c r="Q511" s="12">
        <v>32</v>
      </c>
      <c r="R511" s="12">
        <v>15</v>
      </c>
      <c r="S511" s="12">
        <v>6</v>
      </c>
      <c r="T511" s="6">
        <f>Q511+(R511/20)+(S511/240)</f>
        <v>32.775</v>
      </c>
      <c r="U511" s="6">
        <f>T511/O511</f>
        <v>14.566666666666666</v>
      </c>
      <c r="V511" s="10"/>
      <c r="W511" s="10"/>
      <c r="X511" s="10"/>
      <c r="Y511" s="10"/>
      <c r="Z511" s="10"/>
      <c r="AA511" s="10"/>
      <c r="AB511" s="10"/>
      <c r="AC511" s="14"/>
      <c r="AE511" s="1"/>
      <c r="AF511" s="1"/>
      <c r="AH511" s="1"/>
      <c r="AI511" s="1"/>
      <c r="AJ511" s="1"/>
      <c r="AK511" s="1"/>
      <c r="AN511" s="1"/>
      <c r="AO511" s="1"/>
      <c r="AP511" s="1"/>
      <c r="AQ511" s="14"/>
      <c r="AR511" s="14"/>
      <c r="AS511" s="14"/>
      <c r="AT511" s="10"/>
      <c r="AU511" s="1"/>
      <c r="AV511" s="10"/>
      <c r="AW511" s="1"/>
      <c r="AX511" s="1"/>
      <c r="AY511" s="1"/>
      <c r="AZ511" s="1"/>
      <c r="BA511" s="1"/>
      <c r="BB511" s="1"/>
      <c r="BC511" s="1"/>
      <c r="BD511" s="23"/>
      <c r="BE511" s="23"/>
      <c r="BF511" s="10"/>
      <c r="BG511" s="23"/>
      <c r="BH511" s="23"/>
      <c r="BI511" s="1"/>
      <c r="BJ511" t="s">
        <v>632</v>
      </c>
    </row>
    <row r="512" spans="1:62" ht="12.75">
      <c r="A512" s="38" t="s">
        <v>125</v>
      </c>
      <c r="B512" t="s">
        <v>9</v>
      </c>
      <c r="C512" s="25" t="s">
        <v>284</v>
      </c>
      <c r="D512" t="s">
        <v>1220</v>
      </c>
      <c r="E512" s="25" t="s">
        <v>164</v>
      </c>
      <c r="F512" s="31">
        <v>11</v>
      </c>
      <c r="G512" s="31">
        <v>6.1</v>
      </c>
      <c r="H512" s="31">
        <f>G512/1.5</f>
        <v>4.066666666666666</v>
      </c>
      <c r="I512" t="s">
        <v>576</v>
      </c>
      <c r="J512" s="1" t="s">
        <v>396</v>
      </c>
      <c r="K512" t="s">
        <v>512</v>
      </c>
      <c r="L512" s="1" t="s">
        <v>1326</v>
      </c>
      <c r="M512" s="1" t="s">
        <v>811</v>
      </c>
      <c r="N512" t="s">
        <v>1360</v>
      </c>
      <c r="O512" s="4">
        <v>11</v>
      </c>
      <c r="P512" s="23"/>
      <c r="Q512" s="12">
        <v>67</v>
      </c>
      <c r="R512" s="12">
        <v>2</v>
      </c>
      <c r="S512" s="12">
        <v>0</v>
      </c>
      <c r="T512" s="6">
        <f>Q512+(R512/20)+(S512/240)</f>
        <v>67.1</v>
      </c>
      <c r="U512" s="6">
        <f>T512/O512</f>
        <v>6.1</v>
      </c>
      <c r="V512" s="10"/>
      <c r="W512" s="10"/>
      <c r="X512" s="10"/>
      <c r="Y512" s="10"/>
      <c r="Z512" s="10"/>
      <c r="AA512" s="10"/>
      <c r="AB512" s="10"/>
      <c r="AC512" s="14"/>
      <c r="AE512" s="1"/>
      <c r="AF512" s="1"/>
      <c r="AH512" s="1"/>
      <c r="AI512" s="1"/>
      <c r="AJ512" s="1"/>
      <c r="AK512" s="1"/>
      <c r="AN512" s="1"/>
      <c r="AO512" s="1"/>
      <c r="AP512" s="1"/>
      <c r="AQ512" s="14"/>
      <c r="AR512" s="14"/>
      <c r="AS512" s="14"/>
      <c r="AT512" s="10"/>
      <c r="AU512" s="1"/>
      <c r="AV512" s="10"/>
      <c r="AW512" s="1"/>
      <c r="AX512" s="1"/>
      <c r="AY512" s="1"/>
      <c r="AZ512" s="1"/>
      <c r="BA512" s="1"/>
      <c r="BB512" s="1"/>
      <c r="BC512" s="1"/>
      <c r="BD512" s="23"/>
      <c r="BE512" s="23"/>
      <c r="BF512" s="10"/>
      <c r="BG512" s="23"/>
      <c r="BH512" s="23"/>
      <c r="BI512" s="1"/>
      <c r="BJ512" t="s">
        <v>512</v>
      </c>
    </row>
    <row r="513" spans="1:62" ht="12.75">
      <c r="A513" s="38" t="s">
        <v>125</v>
      </c>
      <c r="B513" t="s">
        <v>9</v>
      </c>
      <c r="C513" s="25" t="s">
        <v>285</v>
      </c>
      <c r="D513" t="s">
        <v>1220</v>
      </c>
      <c r="E513" s="25" t="s">
        <v>164</v>
      </c>
      <c r="F513" s="31"/>
      <c r="G513" s="30"/>
      <c r="H513" s="31">
        <f>G513/1.5</f>
        <v>0</v>
      </c>
      <c r="I513" t="s">
        <v>41</v>
      </c>
      <c r="J513" s="1" t="s">
        <v>396</v>
      </c>
      <c r="K513" t="s">
        <v>690</v>
      </c>
      <c r="L513" s="1" t="s">
        <v>1341</v>
      </c>
      <c r="M513" s="1" t="s">
        <v>1064</v>
      </c>
      <c r="N513" t="s">
        <v>1036</v>
      </c>
      <c r="O513" s="4"/>
      <c r="P513" s="23">
        <v>21</v>
      </c>
      <c r="Q513" s="12">
        <v>5</v>
      </c>
      <c r="R513" s="12">
        <v>12</v>
      </c>
      <c r="S513" s="12">
        <v>3</v>
      </c>
      <c r="T513" s="6">
        <f>Q513+(R513/20)+(S513/240)</f>
        <v>5.6125</v>
      </c>
      <c r="V513" s="10">
        <f>(T513*20)/P513</f>
        <v>5.345238095238095</v>
      </c>
      <c r="W513" s="10"/>
      <c r="X513" s="10"/>
      <c r="Y513" s="10"/>
      <c r="Z513" s="10"/>
      <c r="AA513" s="10"/>
      <c r="AB513" s="10"/>
      <c r="AC513" s="14"/>
      <c r="AE513" s="1"/>
      <c r="AF513" s="1"/>
      <c r="AH513" s="1"/>
      <c r="AI513" s="1"/>
      <c r="AJ513" s="1"/>
      <c r="AK513" s="1"/>
      <c r="AN513" s="1"/>
      <c r="AO513" s="1"/>
      <c r="AP513" s="1"/>
      <c r="AQ513" s="14"/>
      <c r="AR513" s="14"/>
      <c r="AS513" s="14"/>
      <c r="AT513" s="10"/>
      <c r="AU513" s="1"/>
      <c r="AV513" s="10"/>
      <c r="AW513" s="1"/>
      <c r="AX513" s="1"/>
      <c r="AY513" s="1"/>
      <c r="AZ513" s="1"/>
      <c r="BA513" s="1"/>
      <c r="BB513" s="1"/>
      <c r="BC513" s="1"/>
      <c r="BD513" s="23"/>
      <c r="BE513" s="23"/>
      <c r="BF513" s="10"/>
      <c r="BG513" s="23"/>
      <c r="BH513" s="23"/>
      <c r="BI513" s="1"/>
      <c r="BJ513" t="s">
        <v>690</v>
      </c>
    </row>
    <row r="514" spans="1:61" ht="12.75">
      <c r="A514" s="16"/>
      <c r="B514" s="22"/>
      <c r="C514" s="25"/>
      <c r="E514" s="25"/>
      <c r="F514" s="31"/>
      <c r="G514" s="30"/>
      <c r="H514" s="31"/>
      <c r="J514" s="1"/>
      <c r="L514" s="1"/>
      <c r="M514" s="1"/>
      <c r="O514" s="4"/>
      <c r="P514" s="23"/>
      <c r="Q514" s="12"/>
      <c r="R514" s="12"/>
      <c r="W514" s="10"/>
      <c r="X514" s="10"/>
      <c r="Y514" s="10"/>
      <c r="Z514" s="10"/>
      <c r="AA514" s="10"/>
      <c r="AB514" s="10"/>
      <c r="AC514" s="14"/>
      <c r="AE514" s="1"/>
      <c r="AF514" s="1"/>
      <c r="AH514" s="1"/>
      <c r="AI514" s="1"/>
      <c r="AJ514" s="1"/>
      <c r="AK514" s="1"/>
      <c r="AN514" s="1"/>
      <c r="AO514" s="1"/>
      <c r="AP514" s="1"/>
      <c r="AQ514" s="14"/>
      <c r="AR514" s="14"/>
      <c r="AS514" s="14"/>
      <c r="AT514" s="10"/>
      <c r="AU514" s="1"/>
      <c r="AV514" s="10"/>
      <c r="AW514" s="1"/>
      <c r="AX514" s="1"/>
      <c r="AY514" s="1"/>
      <c r="AZ514" s="1"/>
      <c r="BA514" s="1"/>
      <c r="BB514" s="1"/>
      <c r="BC514" s="1"/>
      <c r="BD514" s="23"/>
      <c r="BE514" s="23"/>
      <c r="BF514" s="10"/>
      <c r="BG514" s="23"/>
      <c r="BH514" s="23"/>
      <c r="BI514" s="1"/>
    </row>
    <row r="515" spans="1:62" ht="12.75">
      <c r="A515" s="38" t="s">
        <v>126</v>
      </c>
      <c r="B515" t="s">
        <v>9</v>
      </c>
      <c r="C515" s="25">
        <v>246.1</v>
      </c>
      <c r="D515" t="s">
        <v>1221</v>
      </c>
      <c r="E515" s="25" t="s">
        <v>164</v>
      </c>
      <c r="F515" s="31"/>
      <c r="G515" s="30"/>
      <c r="H515" s="31">
        <f>G515/1.5</f>
        <v>0</v>
      </c>
      <c r="I515" t="s">
        <v>616</v>
      </c>
      <c r="J515" s="1" t="s">
        <v>396</v>
      </c>
      <c r="K515" t="s">
        <v>619</v>
      </c>
      <c r="L515" s="1" t="s">
        <v>1341</v>
      </c>
      <c r="M515" s="1" t="s">
        <v>416</v>
      </c>
      <c r="N515" t="s">
        <v>1263</v>
      </c>
      <c r="O515" s="4"/>
      <c r="P515" s="23">
        <v>170</v>
      </c>
      <c r="Q515" s="12">
        <v>97</v>
      </c>
      <c r="R515" s="12">
        <v>0</v>
      </c>
      <c r="S515" s="12">
        <v>0</v>
      </c>
      <c r="T515" s="6">
        <f>Q515+(R515/20)+(S515/240)</f>
        <v>97</v>
      </c>
      <c r="V515" s="10">
        <f>(T515*20)/P515</f>
        <v>11.411764705882353</v>
      </c>
      <c r="W515" s="10"/>
      <c r="X515" s="10"/>
      <c r="Y515" s="10"/>
      <c r="Z515" s="10"/>
      <c r="AA515" s="10"/>
      <c r="AB515" s="10"/>
      <c r="AC515" s="14"/>
      <c r="AE515" s="1"/>
      <c r="AF515" s="1"/>
      <c r="AH515" s="1"/>
      <c r="AI515" s="1"/>
      <c r="AJ515" s="1"/>
      <c r="AK515" s="1"/>
      <c r="AN515" s="1"/>
      <c r="AO515" s="1"/>
      <c r="AP515" s="1"/>
      <c r="AQ515" s="14"/>
      <c r="AR515" s="14"/>
      <c r="AS515" s="14"/>
      <c r="AT515" s="10"/>
      <c r="AU515" s="1"/>
      <c r="AV515" s="10"/>
      <c r="AW515" s="1"/>
      <c r="AX515" s="1"/>
      <c r="AY515" s="1"/>
      <c r="AZ515" s="1"/>
      <c r="BA515" s="1"/>
      <c r="BB515" s="1"/>
      <c r="BC515" s="1"/>
      <c r="BD515" s="23"/>
      <c r="BE515" s="23"/>
      <c r="BF515" s="10"/>
      <c r="BG515" s="23"/>
      <c r="BH515" s="23"/>
      <c r="BI515" s="1"/>
      <c r="BJ515" t="s">
        <v>619</v>
      </c>
    </row>
    <row r="516" spans="1:62" ht="12.75">
      <c r="A516" s="38" t="s">
        <v>126</v>
      </c>
      <c r="B516" t="s">
        <v>9</v>
      </c>
      <c r="C516" s="25">
        <v>246.2</v>
      </c>
      <c r="D516" t="s">
        <v>1221</v>
      </c>
      <c r="E516" s="25" t="s">
        <v>164</v>
      </c>
      <c r="F516" s="31">
        <f>4/3</f>
        <v>1.3333333333333333</v>
      </c>
      <c r="G516" s="31">
        <v>18</v>
      </c>
      <c r="H516" s="31">
        <f>G516/1.5</f>
        <v>12</v>
      </c>
      <c r="I516" t="s">
        <v>1414</v>
      </c>
      <c r="J516" s="1" t="s">
        <v>396</v>
      </c>
      <c r="K516" t="s">
        <v>1171</v>
      </c>
      <c r="L516" s="1" t="s">
        <v>1341</v>
      </c>
      <c r="M516" s="1" t="s">
        <v>416</v>
      </c>
      <c r="N516" t="s">
        <v>379</v>
      </c>
      <c r="O516" s="4">
        <f>4/3</f>
        <v>1.3333333333333333</v>
      </c>
      <c r="P516" s="23"/>
      <c r="Q516" s="12">
        <v>24</v>
      </c>
      <c r="R516" s="12">
        <v>0</v>
      </c>
      <c r="S516" s="12">
        <v>0</v>
      </c>
      <c r="T516" s="6">
        <f>Q516+(R516/20)+(S516/240)</f>
        <v>24</v>
      </c>
      <c r="U516" s="6">
        <f>T516/O516</f>
        <v>18</v>
      </c>
      <c r="W516" s="10"/>
      <c r="X516" s="10"/>
      <c r="Y516" s="10"/>
      <c r="Z516" s="10"/>
      <c r="AA516" s="10"/>
      <c r="AB516" s="10"/>
      <c r="AC516" s="14"/>
      <c r="AE516" s="1"/>
      <c r="AF516" s="1"/>
      <c r="AH516" s="1"/>
      <c r="AI516" s="1"/>
      <c r="AJ516" s="1"/>
      <c r="AK516" s="1"/>
      <c r="AN516" s="1"/>
      <c r="AO516" s="1"/>
      <c r="AP516" s="1"/>
      <c r="AQ516" s="14"/>
      <c r="AR516" s="14"/>
      <c r="AS516" s="14"/>
      <c r="AT516" s="10"/>
      <c r="AU516" s="1"/>
      <c r="AV516" s="10"/>
      <c r="AW516" s="1"/>
      <c r="AX516" s="1"/>
      <c r="AY516" s="1"/>
      <c r="AZ516" s="1"/>
      <c r="BA516" s="1"/>
      <c r="BB516" s="1"/>
      <c r="BC516" s="1"/>
      <c r="BD516" s="23"/>
      <c r="BE516" s="23"/>
      <c r="BF516" s="10"/>
      <c r="BG516" s="23"/>
      <c r="BH516" s="23"/>
      <c r="BI516" s="1"/>
      <c r="BJ516" t="s">
        <v>1171</v>
      </c>
    </row>
    <row r="517" spans="1:62" ht="12.75">
      <c r="A517" s="38" t="s">
        <v>126</v>
      </c>
      <c r="B517" t="s">
        <v>9</v>
      </c>
      <c r="C517" s="25">
        <v>246.3</v>
      </c>
      <c r="D517" t="s">
        <v>1221</v>
      </c>
      <c r="E517" s="25" t="s">
        <v>164</v>
      </c>
      <c r="F517" s="31">
        <v>1</v>
      </c>
      <c r="G517" s="31">
        <v>17</v>
      </c>
      <c r="H517" s="31">
        <f>G517/1.5</f>
        <v>11.333333333333334</v>
      </c>
      <c r="I517" t="s">
        <v>1412</v>
      </c>
      <c r="J517" s="1" t="s">
        <v>396</v>
      </c>
      <c r="K517" t="s">
        <v>1169</v>
      </c>
      <c r="L517" s="1" t="s">
        <v>1341</v>
      </c>
      <c r="M517" s="1" t="s">
        <v>416</v>
      </c>
      <c r="N517" t="s">
        <v>1095</v>
      </c>
      <c r="O517" s="4">
        <v>1</v>
      </c>
      <c r="P517" s="23"/>
      <c r="Q517" s="12">
        <v>17</v>
      </c>
      <c r="R517" s="12">
        <v>0</v>
      </c>
      <c r="S517" s="12">
        <v>0</v>
      </c>
      <c r="T517" s="6">
        <f>Q517+(R517/20)+(S517/240)</f>
        <v>17</v>
      </c>
      <c r="U517" s="6">
        <f>T517/O517</f>
        <v>17</v>
      </c>
      <c r="W517" s="10"/>
      <c r="X517" s="10"/>
      <c r="Y517" s="10"/>
      <c r="Z517" s="10"/>
      <c r="AA517" s="10"/>
      <c r="AB517" s="10"/>
      <c r="AC517" s="14"/>
      <c r="AE517" s="1"/>
      <c r="AF517" s="1"/>
      <c r="AH517" s="1"/>
      <c r="AI517" s="1"/>
      <c r="AJ517" s="1"/>
      <c r="AK517" s="1"/>
      <c r="AN517" s="1"/>
      <c r="AO517" s="1"/>
      <c r="AP517" s="1"/>
      <c r="AQ517" s="14"/>
      <c r="AR517" s="14"/>
      <c r="AS517" s="14"/>
      <c r="AT517" s="10"/>
      <c r="AU517" s="1"/>
      <c r="AV517" s="10"/>
      <c r="AW517" s="1"/>
      <c r="AX517" s="1"/>
      <c r="AY517" s="1"/>
      <c r="AZ517" s="1"/>
      <c r="BA517" s="1"/>
      <c r="BB517" s="1"/>
      <c r="BC517" s="1"/>
      <c r="BD517" s="23"/>
      <c r="BE517" s="23"/>
      <c r="BF517" s="10"/>
      <c r="BG517" s="23"/>
      <c r="BH517" s="23"/>
      <c r="BI517" s="1"/>
      <c r="BJ517" t="s">
        <v>1169</v>
      </c>
    </row>
    <row r="518" spans="1:62" ht="12.75">
      <c r="A518" s="38" t="s">
        <v>126</v>
      </c>
      <c r="B518" t="s">
        <v>9</v>
      </c>
      <c r="C518" s="25">
        <v>246.4</v>
      </c>
      <c r="D518" t="s">
        <v>1221</v>
      </c>
      <c r="E518" s="25" t="s">
        <v>164</v>
      </c>
      <c r="F518" s="31"/>
      <c r="G518" s="31"/>
      <c r="H518" s="31">
        <f>G518/1.5</f>
        <v>0</v>
      </c>
      <c r="I518" t="s">
        <v>671</v>
      </c>
      <c r="J518" s="1" t="s">
        <v>396</v>
      </c>
      <c r="K518" t="s">
        <v>632</v>
      </c>
      <c r="L518" s="1" t="s">
        <v>809</v>
      </c>
      <c r="M518" s="1" t="s">
        <v>9</v>
      </c>
      <c r="N518" t="s">
        <v>382</v>
      </c>
      <c r="O518" s="4"/>
      <c r="P518" s="23">
        <v>42</v>
      </c>
      <c r="Q518" s="12">
        <v>14</v>
      </c>
      <c r="R518" s="12">
        <v>14</v>
      </c>
      <c r="S518" s="12">
        <v>0</v>
      </c>
      <c r="T518" s="6">
        <f>Q518+(R518/20)+(S518/240)</f>
        <v>14.7</v>
      </c>
      <c r="U518" s="6"/>
      <c r="V518" s="10">
        <f>(T518*20)/P518</f>
        <v>7</v>
      </c>
      <c r="W518" s="10"/>
      <c r="X518" s="10"/>
      <c r="Y518" s="10"/>
      <c r="Z518" s="10"/>
      <c r="AA518" s="10"/>
      <c r="AB518" s="10"/>
      <c r="AC518" s="14"/>
      <c r="AE518" s="1"/>
      <c r="AF518" s="1"/>
      <c r="AH518" s="1"/>
      <c r="AI518" s="1"/>
      <c r="AJ518" s="1"/>
      <c r="AK518" s="1"/>
      <c r="AN518" s="1"/>
      <c r="AO518" s="1"/>
      <c r="AP518" s="1"/>
      <c r="AQ518" s="14"/>
      <c r="AR518" s="14"/>
      <c r="AS518" s="14"/>
      <c r="AT518" s="10"/>
      <c r="AU518" s="1"/>
      <c r="AV518" s="10"/>
      <c r="AW518" s="1"/>
      <c r="AX518" s="1"/>
      <c r="AY518" s="1"/>
      <c r="AZ518" s="1"/>
      <c r="BA518" s="1"/>
      <c r="BB518" s="1"/>
      <c r="BC518" s="1"/>
      <c r="BD518" s="23"/>
      <c r="BE518" s="23"/>
      <c r="BF518" s="10"/>
      <c r="BG518" s="23"/>
      <c r="BH518" s="23"/>
      <c r="BI518" s="1"/>
      <c r="BJ518" t="s">
        <v>632</v>
      </c>
    </row>
    <row r="519" spans="1:62" ht="12.75">
      <c r="A519" s="38" t="s">
        <v>126</v>
      </c>
      <c r="B519" t="s">
        <v>9</v>
      </c>
      <c r="C519" s="25">
        <v>246.5</v>
      </c>
      <c r="D519" t="s">
        <v>1221</v>
      </c>
      <c r="E519" s="25" t="s">
        <v>164</v>
      </c>
      <c r="F519" s="31"/>
      <c r="G519" s="31"/>
      <c r="H519" s="31">
        <f>G519/1.5</f>
        <v>0</v>
      </c>
      <c r="I519" t="s">
        <v>672</v>
      </c>
      <c r="J519" s="1" t="s">
        <v>396</v>
      </c>
      <c r="K519" t="s">
        <v>632</v>
      </c>
      <c r="L519" s="1" t="s">
        <v>809</v>
      </c>
      <c r="M519" s="1" t="s">
        <v>9</v>
      </c>
      <c r="N519" t="s">
        <v>365</v>
      </c>
      <c r="O519" s="4"/>
      <c r="P519" s="23">
        <v>24</v>
      </c>
      <c r="Q519" s="12">
        <v>11</v>
      </c>
      <c r="R519" s="12">
        <v>6</v>
      </c>
      <c r="S519" s="12">
        <v>0</v>
      </c>
      <c r="T519" s="6">
        <f>Q519+(R519/20)+(S519/240)</f>
        <v>11.3</v>
      </c>
      <c r="U519" s="6"/>
      <c r="V519" s="10">
        <f>(T519*20)/P519</f>
        <v>9.416666666666666</v>
      </c>
      <c r="W519" s="10"/>
      <c r="X519" s="10"/>
      <c r="Y519" s="10"/>
      <c r="Z519" s="10"/>
      <c r="AA519" s="10"/>
      <c r="AB519" s="10"/>
      <c r="AC519" s="14"/>
      <c r="AE519" s="1"/>
      <c r="AF519" s="1"/>
      <c r="AH519" s="1"/>
      <c r="AI519" s="1"/>
      <c r="AJ519" s="1"/>
      <c r="AK519" s="1"/>
      <c r="AN519" s="1"/>
      <c r="AO519" s="1"/>
      <c r="AP519" s="1"/>
      <c r="AQ519" s="14"/>
      <c r="AR519" s="14"/>
      <c r="AS519" s="14"/>
      <c r="AT519" s="10"/>
      <c r="AU519" s="1"/>
      <c r="AV519" s="10"/>
      <c r="AW519" s="1"/>
      <c r="AX519" s="1"/>
      <c r="AY519" s="1"/>
      <c r="AZ519" s="1"/>
      <c r="BA519" s="1"/>
      <c r="BB519" s="1"/>
      <c r="BC519" s="1"/>
      <c r="BD519" s="23"/>
      <c r="BE519" s="23"/>
      <c r="BF519" s="10"/>
      <c r="BG519" s="23"/>
      <c r="BH519" s="23"/>
      <c r="BI519" s="1"/>
      <c r="BJ519" t="s">
        <v>632</v>
      </c>
    </row>
    <row r="520" spans="6:61" ht="12.75">
      <c r="F520" s="31"/>
      <c r="G520" s="31"/>
      <c r="H520" s="31"/>
      <c r="O520" s="4"/>
      <c r="P520" s="23"/>
      <c r="Q520" s="12"/>
      <c r="R520" s="12"/>
      <c r="S520" s="12"/>
      <c r="T520" s="6"/>
      <c r="U520" s="6"/>
      <c r="V520" s="10"/>
      <c r="W520" s="10"/>
      <c r="X520" s="10"/>
      <c r="Y520" s="10"/>
      <c r="Z520" s="10"/>
      <c r="AA520" s="10"/>
      <c r="AB520" s="10"/>
      <c r="AC520" s="14"/>
      <c r="AE520" s="1"/>
      <c r="AF520" s="1"/>
      <c r="AH520" s="1"/>
      <c r="AI520" s="1"/>
      <c r="AJ520" s="1"/>
      <c r="AK520" s="1"/>
      <c r="AN520" s="1"/>
      <c r="AO520" s="1"/>
      <c r="AP520" s="1"/>
      <c r="AQ520" s="14"/>
      <c r="AR520" s="14"/>
      <c r="AS520" s="14"/>
      <c r="AT520" s="10"/>
      <c r="AU520" s="1"/>
      <c r="AV520" s="10"/>
      <c r="AW520" s="1"/>
      <c r="AX520" s="1"/>
      <c r="AY520" s="1"/>
      <c r="AZ520" s="1"/>
      <c r="BA520" s="1"/>
      <c r="BB520" s="1"/>
      <c r="BC520" s="1"/>
      <c r="BD520" s="23"/>
      <c r="BE520" s="23"/>
      <c r="BF520" s="10"/>
      <c r="BG520" s="23"/>
      <c r="BH520" s="23"/>
      <c r="BI520" s="1"/>
    </row>
    <row r="521" spans="1:62" ht="12.75">
      <c r="A521" s="38" t="s">
        <v>126</v>
      </c>
      <c r="B521" t="s">
        <v>9</v>
      </c>
      <c r="C521" s="25" t="s">
        <v>286</v>
      </c>
      <c r="D521" t="s">
        <v>1221</v>
      </c>
      <c r="E521" s="25" t="s">
        <v>164</v>
      </c>
      <c r="F521" s="31">
        <v>2.25</v>
      </c>
      <c r="G521" s="31">
        <v>15.91111111111111</v>
      </c>
      <c r="H521" s="31">
        <f>G521/1.5</f>
        <v>10.607407407407406</v>
      </c>
      <c r="I521" t="s">
        <v>656</v>
      </c>
      <c r="J521" s="1" t="s">
        <v>396</v>
      </c>
      <c r="K521" t="s">
        <v>632</v>
      </c>
      <c r="L521" s="1" t="s">
        <v>809</v>
      </c>
      <c r="M521" s="1" t="s">
        <v>9</v>
      </c>
      <c r="N521" t="s">
        <v>194</v>
      </c>
      <c r="O521" s="4">
        <v>2.25</v>
      </c>
      <c r="P521" s="23"/>
      <c r="Q521" s="12">
        <v>35</v>
      </c>
      <c r="R521" s="12">
        <v>16</v>
      </c>
      <c r="S521" s="12">
        <v>0</v>
      </c>
      <c r="T521" s="6">
        <f>Q521+(R521/20)+(S521/240)</f>
        <v>35.8</v>
      </c>
      <c r="U521" s="6">
        <f>T521/O521</f>
        <v>15.91111111111111</v>
      </c>
      <c r="V521" s="10"/>
      <c r="W521" s="10"/>
      <c r="X521" s="10"/>
      <c r="Y521" s="10"/>
      <c r="Z521" s="10"/>
      <c r="AA521" s="10"/>
      <c r="AB521" s="10"/>
      <c r="AC521" s="14"/>
      <c r="AE521" s="1"/>
      <c r="AF521" s="1"/>
      <c r="AH521" s="1"/>
      <c r="AI521" s="1"/>
      <c r="AJ521" s="1"/>
      <c r="AK521" s="1"/>
      <c r="AN521" s="1"/>
      <c r="AO521" s="1"/>
      <c r="AP521" s="1"/>
      <c r="AQ521" s="14"/>
      <c r="AR521" s="14"/>
      <c r="AS521" s="14"/>
      <c r="AT521" s="10"/>
      <c r="AU521" s="1"/>
      <c r="AV521" s="10"/>
      <c r="AW521" s="1"/>
      <c r="AX521" s="1"/>
      <c r="AY521" s="1"/>
      <c r="AZ521" s="1"/>
      <c r="BA521" s="1"/>
      <c r="BB521" s="1"/>
      <c r="BC521" s="1"/>
      <c r="BD521" s="23"/>
      <c r="BE521" s="23"/>
      <c r="BF521" s="10"/>
      <c r="BG521" s="23"/>
      <c r="BH521" s="23"/>
      <c r="BI521" s="1"/>
      <c r="BJ521" t="s">
        <v>632</v>
      </c>
    </row>
    <row r="522" spans="1:62" ht="12.75">
      <c r="A522" s="38" t="s">
        <v>126</v>
      </c>
      <c r="B522" t="s">
        <v>9</v>
      </c>
      <c r="C522" s="25" t="s">
        <v>287</v>
      </c>
      <c r="D522" t="s">
        <v>1221</v>
      </c>
      <c r="E522" s="25" t="s">
        <v>164</v>
      </c>
      <c r="F522" s="31">
        <v>11</v>
      </c>
      <c r="G522" s="31">
        <v>5.225</v>
      </c>
      <c r="H522" s="31">
        <f>G522/1.5</f>
        <v>3.483333333333333</v>
      </c>
      <c r="I522" t="s">
        <v>572</v>
      </c>
      <c r="J522" s="1" t="s">
        <v>396</v>
      </c>
      <c r="K522" t="s">
        <v>511</v>
      </c>
      <c r="L522" s="1" t="s">
        <v>1326</v>
      </c>
      <c r="M522" s="1" t="s">
        <v>397</v>
      </c>
      <c r="N522" t="s">
        <v>1360</v>
      </c>
      <c r="O522" s="4">
        <v>11</v>
      </c>
      <c r="P522" s="23"/>
      <c r="Q522" s="12">
        <v>57</v>
      </c>
      <c r="R522" s="12">
        <v>9</v>
      </c>
      <c r="S522" s="12">
        <v>6</v>
      </c>
      <c r="T522" s="6">
        <f>Q522+(R522/20)+(S522/240)</f>
        <v>57.475</v>
      </c>
      <c r="U522" s="6">
        <f>T522/O522</f>
        <v>5.2250000000000005</v>
      </c>
      <c r="V522" s="10"/>
      <c r="W522" s="10"/>
      <c r="X522" s="10"/>
      <c r="Y522" s="10"/>
      <c r="Z522" s="10"/>
      <c r="AA522" s="10"/>
      <c r="AB522" s="10"/>
      <c r="AC522" s="14"/>
      <c r="AE522" s="1"/>
      <c r="AF522" s="1"/>
      <c r="AH522" s="1"/>
      <c r="AI522" s="1"/>
      <c r="AJ522" s="1"/>
      <c r="AK522" s="1"/>
      <c r="AN522" s="1"/>
      <c r="AO522" s="1"/>
      <c r="AP522" s="1"/>
      <c r="AQ522" s="14"/>
      <c r="AR522" s="14"/>
      <c r="AS522" s="14"/>
      <c r="AT522" s="10"/>
      <c r="AU522" s="1"/>
      <c r="AV522" s="10"/>
      <c r="AW522" s="1"/>
      <c r="AX522" s="1"/>
      <c r="AY522" s="1"/>
      <c r="AZ522" s="1"/>
      <c r="BA522" s="1"/>
      <c r="BB522" s="1"/>
      <c r="BC522" s="1"/>
      <c r="BD522" s="23"/>
      <c r="BE522" s="23"/>
      <c r="BF522" s="10"/>
      <c r="BG522" s="23"/>
      <c r="BH522" s="23"/>
      <c r="BI522" s="1"/>
      <c r="BJ522" t="s">
        <v>511</v>
      </c>
    </row>
    <row r="523" spans="1:62" ht="12.75">
      <c r="A523" s="38" t="s">
        <v>126</v>
      </c>
      <c r="B523" t="s">
        <v>9</v>
      </c>
      <c r="C523" s="25" t="s">
        <v>288</v>
      </c>
      <c r="D523" t="s">
        <v>1221</v>
      </c>
      <c r="E523" s="25" t="s">
        <v>164</v>
      </c>
      <c r="F523" s="31"/>
      <c r="G523" s="30"/>
      <c r="H523" s="31">
        <f>G523/1.5</f>
        <v>0</v>
      </c>
      <c r="I523" t="s">
        <v>44</v>
      </c>
      <c r="J523" s="1" t="s">
        <v>396</v>
      </c>
      <c r="K523" t="s">
        <v>690</v>
      </c>
      <c r="L523" s="1" t="s">
        <v>1341</v>
      </c>
      <c r="M523" s="1" t="s">
        <v>1064</v>
      </c>
      <c r="N523" t="s">
        <v>1046</v>
      </c>
      <c r="O523" s="4"/>
      <c r="P523" s="23">
        <v>22</v>
      </c>
      <c r="Q523" s="12">
        <v>5</v>
      </c>
      <c r="R523" s="12">
        <v>1</v>
      </c>
      <c r="S523" s="12">
        <v>0</v>
      </c>
      <c r="T523" s="6">
        <f>Q523+(R523/20)+(S523/240)</f>
        <v>5.05</v>
      </c>
      <c r="V523" s="10">
        <f>(T523*20)/P523</f>
        <v>4.590909090909091</v>
      </c>
      <c r="W523" s="10"/>
      <c r="X523" s="10"/>
      <c r="Y523" s="10"/>
      <c r="Z523" s="10"/>
      <c r="AA523" s="10"/>
      <c r="AB523" s="10"/>
      <c r="AC523" s="14"/>
      <c r="AE523" s="1"/>
      <c r="AF523" s="1"/>
      <c r="AH523" s="1"/>
      <c r="AI523" s="1"/>
      <c r="AJ523" s="1"/>
      <c r="AK523" s="1"/>
      <c r="AN523" s="1"/>
      <c r="AO523" s="1"/>
      <c r="AP523" s="1"/>
      <c r="AQ523" s="14"/>
      <c r="AR523" s="14"/>
      <c r="AS523" s="14"/>
      <c r="AT523" s="10"/>
      <c r="AU523" s="1"/>
      <c r="AV523" s="10"/>
      <c r="AW523" s="1"/>
      <c r="AX523" s="1"/>
      <c r="AY523" s="1"/>
      <c r="AZ523" s="1"/>
      <c r="BA523" s="1"/>
      <c r="BB523" s="1"/>
      <c r="BC523" s="1"/>
      <c r="BD523" s="23"/>
      <c r="BE523" s="23"/>
      <c r="BF523" s="10"/>
      <c r="BG523" s="23"/>
      <c r="BH523" s="23"/>
      <c r="BI523" s="1"/>
      <c r="BJ523" t="s">
        <v>690</v>
      </c>
    </row>
    <row r="524" spans="1:61" ht="12.75">
      <c r="A524" s="16"/>
      <c r="B524" s="22"/>
      <c r="C524" s="25"/>
      <c r="E524" s="25"/>
      <c r="F524" s="31"/>
      <c r="G524" s="31"/>
      <c r="H524" s="31"/>
      <c r="J524" s="1"/>
      <c r="L524" s="1"/>
      <c r="M524" s="1"/>
      <c r="O524" s="4"/>
      <c r="P524" s="23"/>
      <c r="Q524" s="12"/>
      <c r="R524" s="12"/>
      <c r="S524" s="12"/>
      <c r="T524" s="6"/>
      <c r="U524" s="6"/>
      <c r="V524" s="10"/>
      <c r="W524" s="10"/>
      <c r="X524" s="10"/>
      <c r="Y524" s="10"/>
      <c r="Z524" s="10"/>
      <c r="AA524" s="10"/>
      <c r="AB524" s="10"/>
      <c r="AC524" s="14"/>
      <c r="AE524" s="1"/>
      <c r="AF524" s="1"/>
      <c r="AH524" s="1"/>
      <c r="AI524" s="1"/>
      <c r="AJ524" s="1"/>
      <c r="AK524" s="1"/>
      <c r="AN524" s="1"/>
      <c r="AO524" s="1"/>
      <c r="AP524" s="1"/>
      <c r="AQ524" s="14"/>
      <c r="AR524" s="14"/>
      <c r="AS524" s="14"/>
      <c r="AT524" s="10"/>
      <c r="AU524" s="1"/>
      <c r="AV524" s="10"/>
      <c r="AW524" s="1"/>
      <c r="AX524" s="1"/>
      <c r="AY524" s="1"/>
      <c r="AZ524" s="1"/>
      <c r="BA524" s="1"/>
      <c r="BB524" s="1"/>
      <c r="BC524" s="1"/>
      <c r="BD524" s="23"/>
      <c r="BE524" s="23"/>
      <c r="BF524" s="10"/>
      <c r="BG524" s="23"/>
      <c r="BH524" s="23"/>
      <c r="BI524" s="1"/>
    </row>
    <row r="525" spans="1:62" ht="12.75">
      <c r="A525" s="38" t="s">
        <v>127</v>
      </c>
      <c r="B525" t="s">
        <v>9</v>
      </c>
      <c r="C525" s="25">
        <v>247.1</v>
      </c>
      <c r="D525" t="s">
        <v>1222</v>
      </c>
      <c r="E525" s="25" t="s">
        <v>174</v>
      </c>
      <c r="F525" s="31"/>
      <c r="G525" s="30"/>
      <c r="H525" s="31">
        <f>G525/1.5</f>
        <v>0</v>
      </c>
      <c r="I525" t="s">
        <v>792</v>
      </c>
      <c r="J525" s="1" t="s">
        <v>396</v>
      </c>
      <c r="K525" t="s">
        <v>619</v>
      </c>
      <c r="L525" s="1" t="s">
        <v>1341</v>
      </c>
      <c r="M525" s="1" t="s">
        <v>416</v>
      </c>
      <c r="N525" t="s">
        <v>1265</v>
      </c>
      <c r="O525" s="4"/>
      <c r="P525" s="23">
        <v>170</v>
      </c>
      <c r="Q525" s="12">
        <v>98</v>
      </c>
      <c r="R525" s="12">
        <v>0</v>
      </c>
      <c r="S525" s="12">
        <v>0</v>
      </c>
      <c r="T525" s="6">
        <f>Q525+(R525/20)+(S525/240)</f>
        <v>98</v>
      </c>
      <c r="V525" s="10">
        <f>(T525*20)/P525</f>
        <v>11.529411764705882</v>
      </c>
      <c r="W525" s="10"/>
      <c r="X525" s="10"/>
      <c r="Y525" s="10"/>
      <c r="Z525" s="10"/>
      <c r="AA525" s="10"/>
      <c r="AB525" s="10"/>
      <c r="AC525" s="14"/>
      <c r="AE525" s="1"/>
      <c r="AF525" s="1"/>
      <c r="AH525" s="1"/>
      <c r="AI525" s="1"/>
      <c r="AJ525" s="1"/>
      <c r="AK525" s="1"/>
      <c r="AN525" s="1"/>
      <c r="AO525" s="1"/>
      <c r="AP525" s="1"/>
      <c r="AQ525" s="14"/>
      <c r="AR525" s="14"/>
      <c r="AS525" s="14"/>
      <c r="AT525" s="10"/>
      <c r="AU525" s="1"/>
      <c r="AV525" s="10"/>
      <c r="AW525" s="1"/>
      <c r="AX525" s="1"/>
      <c r="AY525" s="1"/>
      <c r="AZ525" s="1"/>
      <c r="BA525" s="1"/>
      <c r="BB525" s="1"/>
      <c r="BC525" s="1"/>
      <c r="BD525" s="23"/>
      <c r="BE525" s="23"/>
      <c r="BF525" s="10"/>
      <c r="BG525" s="23"/>
      <c r="BH525" s="23"/>
      <c r="BI525" s="1"/>
      <c r="BJ525" t="s">
        <v>619</v>
      </c>
    </row>
    <row r="526" spans="1:62" ht="12.75">
      <c r="A526" s="38" t="s">
        <v>127</v>
      </c>
      <c r="B526" t="s">
        <v>9</v>
      </c>
      <c r="C526" s="25">
        <v>247.2</v>
      </c>
      <c r="D526" t="s">
        <v>1222</v>
      </c>
      <c r="E526" s="25" t="s">
        <v>174</v>
      </c>
      <c r="F526" s="31">
        <f>4/3</f>
        <v>1.3333333333333333</v>
      </c>
      <c r="G526" s="31">
        <v>18</v>
      </c>
      <c r="H526" s="31">
        <f>G526/1.5</f>
        <v>12</v>
      </c>
      <c r="I526" t="s">
        <v>1412</v>
      </c>
      <c r="J526" s="1" t="s">
        <v>396</v>
      </c>
      <c r="K526" t="s">
        <v>1171</v>
      </c>
      <c r="L526" s="1" t="s">
        <v>1341</v>
      </c>
      <c r="M526" s="1" t="s">
        <v>416</v>
      </c>
      <c r="N526" t="s">
        <v>379</v>
      </c>
      <c r="O526" s="4">
        <f>4/3</f>
        <v>1.3333333333333333</v>
      </c>
      <c r="P526" s="23"/>
      <c r="Q526" s="12">
        <v>24</v>
      </c>
      <c r="R526" s="12">
        <v>0</v>
      </c>
      <c r="S526" s="12">
        <v>0</v>
      </c>
      <c r="T526" s="6">
        <f>Q526+(R526/20)+(S526/240)</f>
        <v>24</v>
      </c>
      <c r="U526" s="6">
        <f>T526/O526</f>
        <v>18</v>
      </c>
      <c r="W526" s="10"/>
      <c r="X526" s="10"/>
      <c r="Y526" s="10"/>
      <c r="Z526" s="10"/>
      <c r="AA526" s="10"/>
      <c r="AB526" s="10"/>
      <c r="AC526" s="14"/>
      <c r="AE526" s="1"/>
      <c r="AF526" s="1"/>
      <c r="AH526" s="1"/>
      <c r="AI526" s="1"/>
      <c r="AJ526" s="1"/>
      <c r="AK526" s="1"/>
      <c r="AN526" s="1"/>
      <c r="AO526" s="1"/>
      <c r="AP526" s="1"/>
      <c r="AQ526" s="14"/>
      <c r="AR526" s="14"/>
      <c r="AS526" s="14"/>
      <c r="AT526" s="10"/>
      <c r="AU526" s="1"/>
      <c r="AV526" s="10"/>
      <c r="AW526" s="1"/>
      <c r="AX526" s="1"/>
      <c r="AY526" s="1"/>
      <c r="AZ526" s="1"/>
      <c r="BA526" s="1"/>
      <c r="BB526" s="1"/>
      <c r="BC526" s="1"/>
      <c r="BD526" s="23"/>
      <c r="BE526" s="23"/>
      <c r="BF526" s="10"/>
      <c r="BG526" s="23"/>
      <c r="BH526" s="23"/>
      <c r="BI526" s="1"/>
      <c r="BJ526" t="s">
        <v>1171</v>
      </c>
    </row>
    <row r="527" spans="1:62" ht="12.75">
      <c r="A527" s="38" t="s">
        <v>127</v>
      </c>
      <c r="B527" t="s">
        <v>9</v>
      </c>
      <c r="C527" s="25">
        <v>247.3</v>
      </c>
      <c r="D527" t="s">
        <v>1222</v>
      </c>
      <c r="E527" s="25" t="s">
        <v>174</v>
      </c>
      <c r="F527" s="31">
        <v>1</v>
      </c>
      <c r="G527" s="31">
        <v>17</v>
      </c>
      <c r="H527" s="31">
        <f>G527/1.5</f>
        <v>11.333333333333334</v>
      </c>
      <c r="I527" t="s">
        <v>1404</v>
      </c>
      <c r="J527" s="1" t="s">
        <v>396</v>
      </c>
      <c r="K527" t="s">
        <v>1169</v>
      </c>
      <c r="L527" s="1" t="s">
        <v>1341</v>
      </c>
      <c r="M527" s="1" t="s">
        <v>416</v>
      </c>
      <c r="N527" t="s">
        <v>1095</v>
      </c>
      <c r="O527" s="4">
        <v>1</v>
      </c>
      <c r="P527" s="23"/>
      <c r="Q527" s="12">
        <v>17</v>
      </c>
      <c r="R527" s="12">
        <v>0</v>
      </c>
      <c r="S527" s="12">
        <v>0</v>
      </c>
      <c r="T527" s="6">
        <f>Q527+(R527/20)+(S527/240)</f>
        <v>17</v>
      </c>
      <c r="U527" s="6">
        <f>T527/O527</f>
        <v>17</v>
      </c>
      <c r="W527" s="10"/>
      <c r="X527" s="10"/>
      <c r="Y527" s="10"/>
      <c r="Z527" s="10"/>
      <c r="AA527" s="10"/>
      <c r="AB527" s="10"/>
      <c r="AC527" s="14"/>
      <c r="AE527" s="1"/>
      <c r="AF527" s="1"/>
      <c r="AH527" s="1"/>
      <c r="AI527" s="1"/>
      <c r="AJ527" s="1"/>
      <c r="AK527" s="1"/>
      <c r="AN527" s="1"/>
      <c r="AO527" s="1"/>
      <c r="AP527" s="1"/>
      <c r="AQ527" s="14"/>
      <c r="AR527" s="14"/>
      <c r="AS527" s="14"/>
      <c r="AT527" s="10"/>
      <c r="AU527" s="1"/>
      <c r="AV527" s="10"/>
      <c r="AW527" s="1"/>
      <c r="AX527" s="1"/>
      <c r="AY527" s="1"/>
      <c r="AZ527" s="1"/>
      <c r="BA527" s="1"/>
      <c r="BB527" s="1"/>
      <c r="BC527" s="1"/>
      <c r="BD527" s="23"/>
      <c r="BE527" s="23"/>
      <c r="BF527" s="10"/>
      <c r="BG527" s="23"/>
      <c r="BH527" s="23"/>
      <c r="BI527" s="1"/>
      <c r="BJ527" t="s">
        <v>1169</v>
      </c>
    </row>
    <row r="528" spans="1:62" ht="12.75">
      <c r="A528" s="38" t="s">
        <v>127</v>
      </c>
      <c r="B528" t="s">
        <v>9</v>
      </c>
      <c r="C528" s="25">
        <v>247.4</v>
      </c>
      <c r="D528" t="s">
        <v>1222</v>
      </c>
      <c r="E528" s="25" t="s">
        <v>174</v>
      </c>
      <c r="F528" s="31"/>
      <c r="G528" s="30"/>
      <c r="H528" s="31">
        <f>G528/1.5</f>
        <v>0</v>
      </c>
      <c r="I528" t="s">
        <v>780</v>
      </c>
      <c r="J528" s="1" t="s">
        <v>396</v>
      </c>
      <c r="K528" t="s">
        <v>632</v>
      </c>
      <c r="L528" s="1" t="s">
        <v>809</v>
      </c>
      <c r="M528" s="1" t="s">
        <v>416</v>
      </c>
      <c r="N528" t="s">
        <v>382</v>
      </c>
      <c r="O528" s="4"/>
      <c r="P528" s="23">
        <v>42</v>
      </c>
      <c r="Q528" s="12">
        <v>18</v>
      </c>
      <c r="R528" s="12">
        <v>8</v>
      </c>
      <c r="S528" s="12">
        <v>0</v>
      </c>
      <c r="T528" s="6">
        <f>Q528+(R528/20)+(S528/240)</f>
        <v>18.4</v>
      </c>
      <c r="V528" s="10">
        <f>(T528*20)/P528</f>
        <v>8.761904761904763</v>
      </c>
      <c r="W528" s="10"/>
      <c r="X528" s="10"/>
      <c r="Y528" s="10"/>
      <c r="Z528" s="10"/>
      <c r="AA528" s="10"/>
      <c r="AB528" s="10"/>
      <c r="AC528" s="14"/>
      <c r="AE528" s="1"/>
      <c r="AF528" s="1"/>
      <c r="AH528" s="1"/>
      <c r="AI528" s="1"/>
      <c r="AJ528" s="1"/>
      <c r="AK528" s="1"/>
      <c r="AN528" s="1"/>
      <c r="AO528" s="1"/>
      <c r="AP528" s="1"/>
      <c r="AQ528" s="14"/>
      <c r="AR528" s="14"/>
      <c r="AS528" s="14"/>
      <c r="AT528" s="10"/>
      <c r="AU528" s="1"/>
      <c r="AV528" s="10"/>
      <c r="AW528" s="1"/>
      <c r="AX528" s="1"/>
      <c r="AY528" s="1"/>
      <c r="AZ528" s="1"/>
      <c r="BA528" s="1"/>
      <c r="BB528" s="1"/>
      <c r="BC528" s="1"/>
      <c r="BD528" s="23"/>
      <c r="BE528" s="23"/>
      <c r="BF528" s="10"/>
      <c r="BG528" s="23"/>
      <c r="BH528" s="23"/>
      <c r="BI528" s="1"/>
      <c r="BJ528" t="s">
        <v>632</v>
      </c>
    </row>
    <row r="529" spans="1:62" ht="12.75">
      <c r="A529" s="38" t="s">
        <v>127</v>
      </c>
      <c r="B529" t="s">
        <v>9</v>
      </c>
      <c r="C529" s="25">
        <v>247.5</v>
      </c>
      <c r="D529" t="s">
        <v>1222</v>
      </c>
      <c r="E529" s="25" t="s">
        <v>174</v>
      </c>
      <c r="F529" s="31"/>
      <c r="G529" s="30"/>
      <c r="H529" s="31">
        <f>G529/1.5</f>
        <v>0</v>
      </c>
      <c r="I529" t="s">
        <v>779</v>
      </c>
      <c r="J529" s="1" t="s">
        <v>396</v>
      </c>
      <c r="K529" t="s">
        <v>632</v>
      </c>
      <c r="L529" s="1" t="s">
        <v>809</v>
      </c>
      <c r="M529" s="1" t="s">
        <v>416</v>
      </c>
      <c r="N529" t="s">
        <v>365</v>
      </c>
      <c r="O529" s="4"/>
      <c r="P529" s="23">
        <v>24</v>
      </c>
      <c r="Q529" s="12">
        <v>11</v>
      </c>
      <c r="R529" s="12">
        <v>6</v>
      </c>
      <c r="S529" s="12">
        <v>0</v>
      </c>
      <c r="T529" s="6">
        <f>Q529+(R529/20)+(S529/240)</f>
        <v>11.3</v>
      </c>
      <c r="V529" s="10">
        <f>(T529*20)/P529</f>
        <v>9.416666666666666</v>
      </c>
      <c r="W529" s="10"/>
      <c r="X529" s="10"/>
      <c r="Y529" s="10"/>
      <c r="Z529" s="10"/>
      <c r="AA529" s="10"/>
      <c r="AB529" s="10"/>
      <c r="AC529" s="14"/>
      <c r="AE529" s="1"/>
      <c r="AF529" s="1"/>
      <c r="AH529" s="1"/>
      <c r="AI529" s="1"/>
      <c r="AJ529" s="1"/>
      <c r="AK529" s="1"/>
      <c r="AN529" s="1"/>
      <c r="AO529" s="1"/>
      <c r="AP529" s="1"/>
      <c r="AQ529" s="14"/>
      <c r="AR529" s="14"/>
      <c r="AS529" s="14"/>
      <c r="AT529" s="10"/>
      <c r="AU529" s="1"/>
      <c r="AV529" s="10"/>
      <c r="AW529" s="1"/>
      <c r="AX529" s="1"/>
      <c r="AY529" s="1"/>
      <c r="AZ529" s="1"/>
      <c r="BA529" s="1"/>
      <c r="BB529" s="1"/>
      <c r="BC529" s="1"/>
      <c r="BD529" s="23"/>
      <c r="BE529" s="23"/>
      <c r="BF529" s="10"/>
      <c r="BG529" s="23"/>
      <c r="BH529" s="23"/>
      <c r="BI529" s="1"/>
      <c r="BJ529" t="s">
        <v>632</v>
      </c>
    </row>
    <row r="530" spans="1:61" ht="12.75">
      <c r="A530" s="38"/>
      <c r="F530" s="31"/>
      <c r="G530" s="30"/>
      <c r="H530" s="31"/>
      <c r="O530" s="4"/>
      <c r="P530" s="23"/>
      <c r="Q530" s="12"/>
      <c r="R530" s="12"/>
      <c r="W530" s="10"/>
      <c r="X530" s="10"/>
      <c r="Y530" s="10"/>
      <c r="Z530" s="10"/>
      <c r="AA530" s="10"/>
      <c r="AB530" s="10"/>
      <c r="AC530" s="14"/>
      <c r="AE530" s="1"/>
      <c r="AF530" s="1"/>
      <c r="AH530" s="1"/>
      <c r="AI530" s="1"/>
      <c r="AJ530" s="1"/>
      <c r="AK530" s="1"/>
      <c r="AN530" s="1"/>
      <c r="AO530" s="1"/>
      <c r="AP530" s="1"/>
      <c r="AQ530" s="14"/>
      <c r="AR530" s="14"/>
      <c r="AS530" s="14"/>
      <c r="AT530" s="10"/>
      <c r="AU530" s="1"/>
      <c r="AV530" s="10"/>
      <c r="AW530" s="1"/>
      <c r="AX530" s="1"/>
      <c r="AY530" s="1"/>
      <c r="AZ530" s="1"/>
      <c r="BA530" s="1"/>
      <c r="BB530" s="1"/>
      <c r="BC530" s="1"/>
      <c r="BD530" s="23"/>
      <c r="BE530" s="23"/>
      <c r="BF530" s="10"/>
      <c r="BG530" s="23"/>
      <c r="BH530" s="23"/>
      <c r="BI530" s="1"/>
    </row>
    <row r="531" spans="1:62" ht="12.75">
      <c r="A531" s="38" t="s">
        <v>127</v>
      </c>
      <c r="B531" t="s">
        <v>9</v>
      </c>
      <c r="C531" s="25" t="s">
        <v>289</v>
      </c>
      <c r="D531" t="s">
        <v>1222</v>
      </c>
      <c r="E531" s="25" t="s">
        <v>174</v>
      </c>
      <c r="F531" s="31">
        <v>2.25</v>
      </c>
      <c r="G531" s="31">
        <v>15.91111111111111</v>
      </c>
      <c r="H531" s="31">
        <f>G531/1.5</f>
        <v>10.607407407407406</v>
      </c>
      <c r="I531" t="s">
        <v>654</v>
      </c>
      <c r="J531" s="1" t="s">
        <v>396</v>
      </c>
      <c r="K531" t="s">
        <v>632</v>
      </c>
      <c r="L531" s="1" t="s">
        <v>809</v>
      </c>
      <c r="M531" s="1" t="s">
        <v>9</v>
      </c>
      <c r="N531" t="s">
        <v>194</v>
      </c>
      <c r="O531" s="4">
        <v>2.25</v>
      </c>
      <c r="P531" s="23"/>
      <c r="Q531" s="12">
        <v>35</v>
      </c>
      <c r="R531" s="12">
        <v>16</v>
      </c>
      <c r="S531" s="12">
        <v>0</v>
      </c>
      <c r="T531" s="6">
        <f>Q531+(R531/20)+(S531/240)</f>
        <v>35.8</v>
      </c>
      <c r="U531" s="6">
        <f>T531/O531</f>
        <v>15.91111111111111</v>
      </c>
      <c r="V531" s="10"/>
      <c r="W531" s="10"/>
      <c r="X531" s="10"/>
      <c r="Y531" s="10"/>
      <c r="Z531" s="10"/>
      <c r="AA531" s="10"/>
      <c r="AB531" s="10"/>
      <c r="AC531" s="14"/>
      <c r="AE531" s="1"/>
      <c r="AF531" s="1"/>
      <c r="AH531" s="1"/>
      <c r="AI531" s="1"/>
      <c r="AJ531" s="1"/>
      <c r="AK531" s="1"/>
      <c r="AN531" s="1"/>
      <c r="AO531" s="1"/>
      <c r="AP531" s="1"/>
      <c r="AQ531" s="14"/>
      <c r="AR531" s="14"/>
      <c r="AS531" s="14"/>
      <c r="AT531" s="10"/>
      <c r="AU531" s="1"/>
      <c r="AV531" s="10"/>
      <c r="AW531" s="1"/>
      <c r="AX531" s="1"/>
      <c r="AY531" s="1"/>
      <c r="AZ531" s="1"/>
      <c r="BA531" s="1"/>
      <c r="BB531" s="1"/>
      <c r="BC531" s="1"/>
      <c r="BD531" s="23"/>
      <c r="BE531" s="23"/>
      <c r="BF531" s="10"/>
      <c r="BG531" s="23"/>
      <c r="BH531" s="23"/>
      <c r="BI531" s="1"/>
      <c r="BJ531" t="s">
        <v>632</v>
      </c>
    </row>
    <row r="532" spans="1:62" ht="12.75">
      <c r="A532" s="38" t="s">
        <v>127</v>
      </c>
      <c r="B532" t="s">
        <v>9</v>
      </c>
      <c r="C532" s="25" t="s">
        <v>290</v>
      </c>
      <c r="D532" t="s">
        <v>1222</v>
      </c>
      <c r="E532" s="25" t="s">
        <v>174</v>
      </c>
      <c r="F532" s="31">
        <v>11</v>
      </c>
      <c r="G532" s="31">
        <v>5.1000000000000005</v>
      </c>
      <c r="H532" s="31">
        <f>G532/1.5</f>
        <v>3.4000000000000004</v>
      </c>
      <c r="I532" t="s">
        <v>574</v>
      </c>
      <c r="J532" s="1" t="s">
        <v>396</v>
      </c>
      <c r="K532" t="s">
        <v>514</v>
      </c>
      <c r="L532" s="1" t="s">
        <v>1326</v>
      </c>
      <c r="M532" s="1" t="s">
        <v>1314</v>
      </c>
      <c r="N532" t="s">
        <v>1360</v>
      </c>
      <c r="O532" s="4">
        <v>11</v>
      </c>
      <c r="P532" s="23"/>
      <c r="Q532" s="12">
        <v>56</v>
      </c>
      <c r="R532" s="12">
        <v>2</v>
      </c>
      <c r="S532" s="12">
        <v>0</v>
      </c>
      <c r="T532" s="6">
        <f>Q532+(R532/20)+(S532/240)</f>
        <v>56.1</v>
      </c>
      <c r="U532" s="6">
        <f>T532/O532</f>
        <v>5.1000000000000005</v>
      </c>
      <c r="V532" s="10"/>
      <c r="W532" s="10"/>
      <c r="X532" s="10"/>
      <c r="Y532" s="10"/>
      <c r="Z532" s="10"/>
      <c r="AA532" s="10"/>
      <c r="AB532" s="10"/>
      <c r="AC532" s="14"/>
      <c r="AE532" s="1"/>
      <c r="AF532" s="1"/>
      <c r="AH532" s="1"/>
      <c r="AI532" s="1"/>
      <c r="AJ532" s="1"/>
      <c r="AK532" s="1"/>
      <c r="AN532" s="1"/>
      <c r="AO532" s="1"/>
      <c r="AP532" s="1"/>
      <c r="AQ532" s="14"/>
      <c r="AR532" s="14"/>
      <c r="AS532" s="14"/>
      <c r="AT532" s="10"/>
      <c r="AU532" s="1"/>
      <c r="AV532" s="10"/>
      <c r="AW532" s="1"/>
      <c r="AX532" s="1"/>
      <c r="AY532" s="1"/>
      <c r="AZ532" s="1"/>
      <c r="BA532" s="1"/>
      <c r="BB532" s="1"/>
      <c r="BC532" s="1"/>
      <c r="BD532" s="23"/>
      <c r="BE532" s="23"/>
      <c r="BF532" s="10"/>
      <c r="BG532" s="23"/>
      <c r="BH532" s="23"/>
      <c r="BI532" s="1"/>
      <c r="BJ532" t="s">
        <v>514</v>
      </c>
    </row>
    <row r="533" spans="1:62" ht="12.75">
      <c r="A533" s="38" t="s">
        <v>127</v>
      </c>
      <c r="B533" t="s">
        <v>9</v>
      </c>
      <c r="C533" s="25" t="s">
        <v>291</v>
      </c>
      <c r="D533" t="s">
        <v>1222</v>
      </c>
      <c r="E533" s="25" t="s">
        <v>174</v>
      </c>
      <c r="F533" s="31"/>
      <c r="G533" s="31"/>
      <c r="H533" s="31">
        <f>G533/1.5</f>
        <v>0</v>
      </c>
      <c r="I533" t="s">
        <v>40</v>
      </c>
      <c r="J533" s="1" t="s">
        <v>396</v>
      </c>
      <c r="K533" t="s">
        <v>708</v>
      </c>
      <c r="L533" s="1" t="s">
        <v>1341</v>
      </c>
      <c r="M533" s="1" t="s">
        <v>1070</v>
      </c>
      <c r="N533" t="s">
        <v>1039</v>
      </c>
      <c r="O533" s="4"/>
      <c r="P533" s="23">
        <v>24</v>
      </c>
      <c r="Q533" s="12">
        <v>5</v>
      </c>
      <c r="R533" s="12">
        <v>1</v>
      </c>
      <c r="S533" s="12">
        <v>0</v>
      </c>
      <c r="T533" s="6">
        <f>Q533+(R533/20)+(S533/240)</f>
        <v>5.05</v>
      </c>
      <c r="U533" s="6"/>
      <c r="V533" s="10">
        <f>(T533*20)/P533</f>
        <v>4.208333333333333</v>
      </c>
      <c r="W533" s="10"/>
      <c r="X533" s="10"/>
      <c r="Y533" s="10"/>
      <c r="Z533" s="10"/>
      <c r="AA533" s="10"/>
      <c r="AB533" s="10"/>
      <c r="AC533" s="14"/>
      <c r="AE533" s="1"/>
      <c r="AF533" s="1"/>
      <c r="AH533" s="1"/>
      <c r="AI533" s="1"/>
      <c r="AJ533" s="1"/>
      <c r="AK533" s="1"/>
      <c r="AN533" s="1"/>
      <c r="AO533" s="1"/>
      <c r="AP533" s="1"/>
      <c r="AQ533" s="14"/>
      <c r="AR533" s="14"/>
      <c r="AS533" s="14"/>
      <c r="AT533" s="10"/>
      <c r="AU533" s="1"/>
      <c r="AV533" s="10"/>
      <c r="AW533" s="1"/>
      <c r="AX533" s="1"/>
      <c r="AY533" s="1"/>
      <c r="AZ533" s="1"/>
      <c r="BA533" s="1"/>
      <c r="BB533" s="1"/>
      <c r="BC533" s="1"/>
      <c r="BD533" s="23"/>
      <c r="BE533" s="23"/>
      <c r="BF533" s="10"/>
      <c r="BG533" s="23"/>
      <c r="BH533" s="23"/>
      <c r="BI533" s="1"/>
      <c r="BJ533" t="s">
        <v>708</v>
      </c>
    </row>
    <row r="534" spans="1:61" ht="12.75">
      <c r="A534" s="16"/>
      <c r="B534" s="22"/>
      <c r="C534" s="25"/>
      <c r="E534" s="25"/>
      <c r="F534" s="31"/>
      <c r="G534" s="30"/>
      <c r="H534" s="31"/>
      <c r="J534" s="1"/>
      <c r="L534" s="1"/>
      <c r="M534" s="1"/>
      <c r="O534" s="4"/>
      <c r="P534" s="23"/>
      <c r="Q534" s="12"/>
      <c r="R534" s="12"/>
      <c r="W534" s="10"/>
      <c r="X534" s="10"/>
      <c r="Y534" s="10"/>
      <c r="Z534" s="10"/>
      <c r="AA534" s="10"/>
      <c r="AB534" s="10"/>
      <c r="AC534" s="14"/>
      <c r="AE534" s="1"/>
      <c r="AF534" s="1"/>
      <c r="AH534" s="1"/>
      <c r="AI534" s="1"/>
      <c r="AJ534" s="1"/>
      <c r="AK534" s="1"/>
      <c r="AN534" s="1"/>
      <c r="AO534" s="1"/>
      <c r="AP534" s="1"/>
      <c r="AQ534" s="14"/>
      <c r="AR534" s="14"/>
      <c r="AS534" s="14"/>
      <c r="AT534" s="10"/>
      <c r="AU534" s="1"/>
      <c r="AV534" s="10"/>
      <c r="AW534" s="1"/>
      <c r="AX534" s="1"/>
      <c r="AY534" s="1"/>
      <c r="AZ534" s="1"/>
      <c r="BA534" s="1"/>
      <c r="BB534" s="1"/>
      <c r="BC534" s="1"/>
      <c r="BD534" s="23"/>
      <c r="BE534" s="23"/>
      <c r="BF534" s="10"/>
      <c r="BG534" s="23"/>
      <c r="BH534" s="23"/>
      <c r="BI534" s="1"/>
    </row>
    <row r="535" spans="1:62" ht="12.75">
      <c r="A535" s="38" t="s">
        <v>128</v>
      </c>
      <c r="B535" t="s">
        <v>9</v>
      </c>
      <c r="C535" s="25">
        <v>248.1</v>
      </c>
      <c r="D535" t="s">
        <v>1223</v>
      </c>
      <c r="E535" s="25" t="s">
        <v>174</v>
      </c>
      <c r="F535" s="31"/>
      <c r="G535" s="30"/>
      <c r="H535" s="31">
        <f>G535/1.5</f>
        <v>0</v>
      </c>
      <c r="I535" t="s">
        <v>771</v>
      </c>
      <c r="J535" s="1" t="s">
        <v>396</v>
      </c>
      <c r="K535" t="s">
        <v>618</v>
      </c>
      <c r="L535" s="1" t="s">
        <v>1341</v>
      </c>
      <c r="M535" s="1" t="s">
        <v>416</v>
      </c>
      <c r="N535" t="s">
        <v>1265</v>
      </c>
      <c r="O535" s="4"/>
      <c r="P535" s="23">
        <v>170</v>
      </c>
      <c r="Q535" s="12">
        <v>98</v>
      </c>
      <c r="R535" s="12">
        <v>0</v>
      </c>
      <c r="S535" s="12">
        <v>0</v>
      </c>
      <c r="T535" s="6">
        <f>Q535+(R535/20)+(S535/240)</f>
        <v>98</v>
      </c>
      <c r="V535" s="10">
        <f>(T535*20)/P535</f>
        <v>11.529411764705882</v>
      </c>
      <c r="W535" s="10"/>
      <c r="X535" s="10"/>
      <c r="Y535" s="10"/>
      <c r="Z535" s="10"/>
      <c r="AA535" s="10"/>
      <c r="AB535" s="10"/>
      <c r="AC535" s="14"/>
      <c r="AE535" s="1"/>
      <c r="AF535" s="1"/>
      <c r="AH535" s="1"/>
      <c r="AI535" s="1"/>
      <c r="AJ535" s="1"/>
      <c r="AK535" s="1"/>
      <c r="AN535" s="1"/>
      <c r="AO535" s="1"/>
      <c r="AP535" s="1"/>
      <c r="AQ535" s="14"/>
      <c r="AR535" s="14"/>
      <c r="AS535" s="14"/>
      <c r="AT535" s="10"/>
      <c r="AU535" s="1"/>
      <c r="AV535" s="10"/>
      <c r="AW535" s="1"/>
      <c r="AX535" s="1"/>
      <c r="AY535" s="1"/>
      <c r="AZ535" s="1"/>
      <c r="BA535" s="1"/>
      <c r="BB535" s="1"/>
      <c r="BC535" s="1"/>
      <c r="BD535" s="23"/>
      <c r="BE535" s="23"/>
      <c r="BF535" s="10"/>
      <c r="BG535" s="23"/>
      <c r="BH535" s="23"/>
      <c r="BI535" s="1"/>
      <c r="BJ535" t="s">
        <v>618</v>
      </c>
    </row>
    <row r="536" spans="1:62" ht="12.75">
      <c r="A536" s="38" t="s">
        <v>128</v>
      </c>
      <c r="B536" t="s">
        <v>9</v>
      </c>
      <c r="C536" s="25">
        <v>248.2</v>
      </c>
      <c r="D536" t="s">
        <v>1223</v>
      </c>
      <c r="E536" s="25" t="s">
        <v>174</v>
      </c>
      <c r="F536" s="31">
        <f>4/3</f>
        <v>1.3333333333333333</v>
      </c>
      <c r="G536" s="31">
        <v>18</v>
      </c>
      <c r="H536" s="31">
        <f>G536/1.5</f>
        <v>12</v>
      </c>
      <c r="I536" t="s">
        <v>1415</v>
      </c>
      <c r="J536" s="1" t="s">
        <v>396</v>
      </c>
      <c r="K536" t="s">
        <v>1169</v>
      </c>
      <c r="L536" s="1" t="s">
        <v>1341</v>
      </c>
      <c r="M536" s="1" t="s">
        <v>416</v>
      </c>
      <c r="N536" t="s">
        <v>379</v>
      </c>
      <c r="O536" s="4">
        <f>4/3</f>
        <v>1.3333333333333333</v>
      </c>
      <c r="P536" s="23"/>
      <c r="Q536" s="12">
        <v>24</v>
      </c>
      <c r="R536" s="12">
        <v>0</v>
      </c>
      <c r="S536" s="12">
        <v>0</v>
      </c>
      <c r="T536" s="6">
        <f>Q536+(R536/20)+(S536/240)</f>
        <v>24</v>
      </c>
      <c r="U536" s="6">
        <f>T536/O536</f>
        <v>18</v>
      </c>
      <c r="W536" s="10"/>
      <c r="X536" s="10"/>
      <c r="Y536" s="10"/>
      <c r="Z536" s="10"/>
      <c r="AA536" s="10"/>
      <c r="AB536" s="10"/>
      <c r="AC536" s="14"/>
      <c r="AE536" s="1"/>
      <c r="AF536" s="1"/>
      <c r="AH536" s="1"/>
      <c r="AI536" s="1"/>
      <c r="AJ536" s="1"/>
      <c r="AK536" s="1"/>
      <c r="AN536" s="1"/>
      <c r="AO536" s="1"/>
      <c r="AP536" s="1"/>
      <c r="AQ536" s="14"/>
      <c r="AR536" s="14"/>
      <c r="AS536" s="14"/>
      <c r="AT536" s="10"/>
      <c r="AU536" s="1"/>
      <c r="AV536" s="10"/>
      <c r="AW536" s="1"/>
      <c r="AX536" s="1"/>
      <c r="AY536" s="1"/>
      <c r="AZ536" s="1"/>
      <c r="BA536" s="1"/>
      <c r="BB536" s="1"/>
      <c r="BC536" s="1"/>
      <c r="BD536" s="23"/>
      <c r="BE536" s="23"/>
      <c r="BF536" s="10"/>
      <c r="BG536" s="23"/>
      <c r="BH536" s="23"/>
      <c r="BI536" s="1"/>
      <c r="BJ536" t="s">
        <v>1169</v>
      </c>
    </row>
    <row r="537" spans="1:62" ht="12.75">
      <c r="A537" s="38" t="s">
        <v>128</v>
      </c>
      <c r="B537" t="s">
        <v>9</v>
      </c>
      <c r="C537" s="25">
        <v>248.3</v>
      </c>
      <c r="D537" t="s">
        <v>1223</v>
      </c>
      <c r="E537" s="25" t="s">
        <v>174</v>
      </c>
      <c r="F537" s="31"/>
      <c r="G537" s="30"/>
      <c r="H537" s="31">
        <f>G537/1.5</f>
        <v>0</v>
      </c>
      <c r="I537" t="s">
        <v>776</v>
      </c>
      <c r="J537" s="1" t="s">
        <v>396</v>
      </c>
      <c r="K537" t="s">
        <v>1169</v>
      </c>
      <c r="L537" s="1" t="s">
        <v>1341</v>
      </c>
      <c r="M537" s="1" t="s">
        <v>416</v>
      </c>
      <c r="N537" t="s">
        <v>382</v>
      </c>
      <c r="O537" s="4"/>
      <c r="P537" s="23">
        <v>42</v>
      </c>
      <c r="Q537" s="12">
        <v>14</v>
      </c>
      <c r="R537" s="12">
        <v>14</v>
      </c>
      <c r="S537" s="12">
        <v>0</v>
      </c>
      <c r="T537" s="6">
        <f>Q537+(R537/20)+(S537/240)</f>
        <v>14.7</v>
      </c>
      <c r="V537" s="10">
        <f>(T537*20)/P537</f>
        <v>7</v>
      </c>
      <c r="W537" s="10"/>
      <c r="X537" s="10"/>
      <c r="Y537" s="10"/>
      <c r="Z537" s="10"/>
      <c r="AA537" s="10"/>
      <c r="AB537" s="10"/>
      <c r="AC537" s="14"/>
      <c r="AE537" s="1"/>
      <c r="AF537" s="1"/>
      <c r="AH537" s="1"/>
      <c r="AI537" s="1"/>
      <c r="AJ537" s="1"/>
      <c r="AK537" s="1"/>
      <c r="AN537" s="1"/>
      <c r="AO537" s="1"/>
      <c r="AP537" s="1"/>
      <c r="AQ537" s="14"/>
      <c r="AR537" s="14"/>
      <c r="AS537" s="14"/>
      <c r="AT537" s="10"/>
      <c r="AU537" s="1"/>
      <c r="AV537" s="10"/>
      <c r="AW537" s="1"/>
      <c r="AX537" s="1"/>
      <c r="AY537" s="1"/>
      <c r="AZ537" s="1"/>
      <c r="BA537" s="1"/>
      <c r="BB537" s="1"/>
      <c r="BC537" s="1"/>
      <c r="BD537" s="23"/>
      <c r="BE537" s="23"/>
      <c r="BF537" s="10"/>
      <c r="BG537" s="23"/>
      <c r="BH537" s="23"/>
      <c r="BI537" s="1"/>
      <c r="BJ537" t="s">
        <v>1169</v>
      </c>
    </row>
    <row r="538" spans="1:62" ht="12.75">
      <c r="A538" s="38" t="s">
        <v>128</v>
      </c>
      <c r="B538" t="s">
        <v>9</v>
      </c>
      <c r="C538" s="25">
        <v>248.4</v>
      </c>
      <c r="D538" t="s">
        <v>1223</v>
      </c>
      <c r="E538" s="25" t="s">
        <v>174</v>
      </c>
      <c r="F538" s="31">
        <v>1</v>
      </c>
      <c r="G538" s="31">
        <v>16</v>
      </c>
      <c r="H538" s="31">
        <f>G538/1.5</f>
        <v>10.666666666666666</v>
      </c>
      <c r="I538" t="s">
        <v>1413</v>
      </c>
      <c r="J538" s="1" t="s">
        <v>396</v>
      </c>
      <c r="K538" t="s">
        <v>632</v>
      </c>
      <c r="L538" s="1" t="s">
        <v>809</v>
      </c>
      <c r="M538" s="1" t="s">
        <v>416</v>
      </c>
      <c r="N538" t="s">
        <v>1095</v>
      </c>
      <c r="O538" s="4">
        <v>1</v>
      </c>
      <c r="P538" s="23"/>
      <c r="Q538" s="12">
        <v>16</v>
      </c>
      <c r="R538" s="12">
        <v>0</v>
      </c>
      <c r="S538" s="12">
        <v>0</v>
      </c>
      <c r="T538" s="6">
        <f>Q538+(R538/20)+(S538/240)</f>
        <v>16</v>
      </c>
      <c r="U538" s="6">
        <f>T538/O538</f>
        <v>16</v>
      </c>
      <c r="W538" s="10"/>
      <c r="X538" s="10"/>
      <c r="Y538" s="10"/>
      <c r="Z538" s="10"/>
      <c r="AA538" s="10"/>
      <c r="AB538" s="10"/>
      <c r="AC538" s="14"/>
      <c r="AE538" s="1"/>
      <c r="AF538" s="1"/>
      <c r="AH538" s="1"/>
      <c r="AI538" s="1"/>
      <c r="AJ538" s="1"/>
      <c r="AK538" s="1"/>
      <c r="AN538" s="1"/>
      <c r="AO538" s="1"/>
      <c r="AP538" s="1"/>
      <c r="AQ538" s="14"/>
      <c r="AR538" s="14"/>
      <c r="AS538" s="14"/>
      <c r="AT538" s="10"/>
      <c r="AU538" s="1"/>
      <c r="AV538" s="10"/>
      <c r="AW538" s="1"/>
      <c r="AX538" s="1"/>
      <c r="AY538" s="1"/>
      <c r="AZ538" s="1"/>
      <c r="BA538" s="1"/>
      <c r="BB538" s="1"/>
      <c r="BC538" s="1"/>
      <c r="BD538" s="23"/>
      <c r="BE538" s="23"/>
      <c r="BF538" s="10"/>
      <c r="BG538" s="23"/>
      <c r="BH538" s="23"/>
      <c r="BI538" s="1"/>
      <c r="BJ538" t="s">
        <v>632</v>
      </c>
    </row>
    <row r="539" spans="1:62" ht="12.75">
      <c r="A539" s="38" t="s">
        <v>128</v>
      </c>
      <c r="B539" t="s">
        <v>9</v>
      </c>
      <c r="C539" s="25">
        <v>248.5</v>
      </c>
      <c r="D539" t="s">
        <v>1223</v>
      </c>
      <c r="E539" s="25" t="s">
        <v>174</v>
      </c>
      <c r="F539" s="31"/>
      <c r="G539" s="31"/>
      <c r="H539" s="31">
        <f>G539/1.5</f>
        <v>0</v>
      </c>
      <c r="I539" t="s">
        <v>667</v>
      </c>
      <c r="J539" s="1" t="s">
        <v>396</v>
      </c>
      <c r="K539" t="s">
        <v>632</v>
      </c>
      <c r="L539" s="1" t="s">
        <v>809</v>
      </c>
      <c r="M539" s="1" t="s">
        <v>9</v>
      </c>
      <c r="N539" t="s">
        <v>363</v>
      </c>
      <c r="O539" s="4"/>
      <c r="P539" s="23">
        <v>24</v>
      </c>
      <c r="Q539" s="12">
        <v>11</v>
      </c>
      <c r="R539" s="12">
        <v>6</v>
      </c>
      <c r="S539" s="12">
        <v>0</v>
      </c>
      <c r="T539" s="6">
        <f>Q539+(R539/20)+(S539/240)</f>
        <v>11.3</v>
      </c>
      <c r="U539" s="6"/>
      <c r="V539" s="10">
        <f>(T539*20)/P539</f>
        <v>9.416666666666666</v>
      </c>
      <c r="W539" s="10"/>
      <c r="X539" s="10"/>
      <c r="Y539" s="10"/>
      <c r="Z539" s="10"/>
      <c r="AA539" s="10"/>
      <c r="AB539" s="10"/>
      <c r="AC539" s="14"/>
      <c r="AE539" s="1"/>
      <c r="AF539" s="1"/>
      <c r="AH539" s="1"/>
      <c r="AI539" s="1"/>
      <c r="AJ539" s="1"/>
      <c r="AK539" s="1"/>
      <c r="AN539" s="1"/>
      <c r="AO539" s="1"/>
      <c r="AP539" s="1"/>
      <c r="AQ539" s="14"/>
      <c r="AR539" s="14"/>
      <c r="AS539" s="14"/>
      <c r="AT539" s="10"/>
      <c r="AU539" s="1"/>
      <c r="AV539" s="10"/>
      <c r="AW539" s="1"/>
      <c r="AX539" s="1"/>
      <c r="AY539" s="1"/>
      <c r="AZ539" s="1"/>
      <c r="BA539" s="1"/>
      <c r="BB539" s="1"/>
      <c r="BC539" s="1"/>
      <c r="BD539" s="23"/>
      <c r="BE539" s="23"/>
      <c r="BF539" s="10"/>
      <c r="BG539" s="23"/>
      <c r="BH539" s="23"/>
      <c r="BI539" s="1"/>
      <c r="BJ539" t="s">
        <v>632</v>
      </c>
    </row>
    <row r="540" spans="1:61" ht="12.75">
      <c r="A540" s="38"/>
      <c r="F540" s="31"/>
      <c r="G540" s="31"/>
      <c r="H540" s="31"/>
      <c r="O540" s="4"/>
      <c r="P540" s="23"/>
      <c r="Q540" s="12"/>
      <c r="R540" s="12"/>
      <c r="S540" s="12"/>
      <c r="T540" s="6"/>
      <c r="U540" s="6"/>
      <c r="V540" s="10"/>
      <c r="W540" s="10"/>
      <c r="X540" s="10"/>
      <c r="Y540" s="10"/>
      <c r="Z540" s="10"/>
      <c r="AA540" s="10"/>
      <c r="AB540" s="10"/>
      <c r="AC540" s="14"/>
      <c r="AE540" s="1"/>
      <c r="AF540" s="1"/>
      <c r="AH540" s="1"/>
      <c r="AI540" s="1"/>
      <c r="AJ540" s="1"/>
      <c r="AK540" s="1"/>
      <c r="AN540" s="1"/>
      <c r="AO540" s="1"/>
      <c r="AP540" s="1"/>
      <c r="AQ540" s="14"/>
      <c r="AR540" s="14"/>
      <c r="AS540" s="14"/>
      <c r="AT540" s="10"/>
      <c r="AU540" s="1"/>
      <c r="AV540" s="10"/>
      <c r="AW540" s="1"/>
      <c r="AX540" s="1"/>
      <c r="AY540" s="1"/>
      <c r="AZ540" s="1"/>
      <c r="BA540" s="1"/>
      <c r="BB540" s="1"/>
      <c r="BC540" s="1"/>
      <c r="BD540" s="23"/>
      <c r="BE540" s="23"/>
      <c r="BF540" s="10"/>
      <c r="BG540" s="23"/>
      <c r="BH540" s="23"/>
      <c r="BI540" s="1"/>
    </row>
    <row r="541" spans="1:62" ht="12.75">
      <c r="A541" s="38" t="s">
        <v>128</v>
      </c>
      <c r="B541" t="s">
        <v>9</v>
      </c>
      <c r="C541" s="25" t="s">
        <v>292</v>
      </c>
      <c r="D541" t="s">
        <v>1223</v>
      </c>
      <c r="E541" s="25" t="s">
        <v>174</v>
      </c>
      <c r="F541" s="31">
        <v>2.25</v>
      </c>
      <c r="G541" s="31">
        <v>15.91111111111111</v>
      </c>
      <c r="H541" s="31">
        <f>G541/1.5</f>
        <v>10.607407407407406</v>
      </c>
      <c r="I541" t="s">
        <v>654</v>
      </c>
      <c r="J541" s="1" t="s">
        <v>396</v>
      </c>
      <c r="K541" t="s">
        <v>632</v>
      </c>
      <c r="L541" s="1" t="s">
        <v>809</v>
      </c>
      <c r="M541" s="1" t="s">
        <v>9</v>
      </c>
      <c r="N541" t="s">
        <v>192</v>
      </c>
      <c r="O541" s="4">
        <v>2.25</v>
      </c>
      <c r="P541" s="23"/>
      <c r="Q541" s="12">
        <v>35</v>
      </c>
      <c r="R541" s="12">
        <v>16</v>
      </c>
      <c r="S541" s="12">
        <v>0</v>
      </c>
      <c r="T541" s="6">
        <f>Q541+(R541/20)+(S541/240)</f>
        <v>35.8</v>
      </c>
      <c r="U541" s="6">
        <f>T541/O541</f>
        <v>15.91111111111111</v>
      </c>
      <c r="W541" s="10"/>
      <c r="X541" s="10"/>
      <c r="Y541" s="10"/>
      <c r="Z541" s="10"/>
      <c r="AA541" s="10"/>
      <c r="AB541" s="10"/>
      <c r="AC541" s="14"/>
      <c r="AE541" s="1"/>
      <c r="AF541" s="1"/>
      <c r="AH541" s="1"/>
      <c r="AI541" s="1"/>
      <c r="AJ541" s="1"/>
      <c r="AK541" s="1"/>
      <c r="AN541" s="1"/>
      <c r="AO541" s="1"/>
      <c r="AP541" s="1"/>
      <c r="AQ541" s="14"/>
      <c r="AR541" s="14"/>
      <c r="AS541" s="14"/>
      <c r="AT541" s="10"/>
      <c r="AU541" s="1"/>
      <c r="AV541" s="10"/>
      <c r="AW541" s="1"/>
      <c r="AX541" s="1"/>
      <c r="AY541" s="1"/>
      <c r="AZ541" s="1"/>
      <c r="BA541" s="1"/>
      <c r="BB541" s="1"/>
      <c r="BC541" s="1"/>
      <c r="BD541" s="23"/>
      <c r="BE541" s="23"/>
      <c r="BF541" s="10"/>
      <c r="BG541" s="23"/>
      <c r="BH541" s="23"/>
      <c r="BI541" s="1"/>
      <c r="BJ541" t="s">
        <v>632</v>
      </c>
    </row>
    <row r="542" spans="1:62" ht="12.75">
      <c r="A542" s="38" t="s">
        <v>128</v>
      </c>
      <c r="B542" t="s">
        <v>9</v>
      </c>
      <c r="C542" s="25" t="s">
        <v>293</v>
      </c>
      <c r="D542" t="s">
        <v>1223</v>
      </c>
      <c r="E542" s="25" t="s">
        <v>174</v>
      </c>
      <c r="F542" s="31">
        <v>11</v>
      </c>
      <c r="G542" s="31">
        <v>5.475</v>
      </c>
      <c r="H542" s="31">
        <f>G542/1.5</f>
        <v>3.65</v>
      </c>
      <c r="I542" t="s">
        <v>574</v>
      </c>
      <c r="J542" s="1" t="s">
        <v>396</v>
      </c>
      <c r="K542" t="s">
        <v>514</v>
      </c>
      <c r="L542" s="1" t="s">
        <v>1326</v>
      </c>
      <c r="M542" s="1" t="s">
        <v>1314</v>
      </c>
      <c r="N542" t="s">
        <v>1363</v>
      </c>
      <c r="O542" s="4">
        <v>11</v>
      </c>
      <c r="P542" s="23"/>
      <c r="Q542" s="12">
        <v>60</v>
      </c>
      <c r="R542" s="12">
        <v>4</v>
      </c>
      <c r="S542" s="12">
        <v>6</v>
      </c>
      <c r="T542" s="6">
        <f>Q542+(R542/20)+(S542/240)</f>
        <v>60.225</v>
      </c>
      <c r="U542" s="6">
        <f>T542/O542</f>
        <v>5.4750000000000005</v>
      </c>
      <c r="W542" s="10"/>
      <c r="X542" s="10"/>
      <c r="Y542" s="10"/>
      <c r="Z542" s="10"/>
      <c r="AA542" s="10"/>
      <c r="AB542" s="10"/>
      <c r="AC542" s="14"/>
      <c r="AE542" s="1"/>
      <c r="AF542" s="1"/>
      <c r="AH542" s="1"/>
      <c r="AI542" s="1"/>
      <c r="AJ542" s="1"/>
      <c r="AK542" s="1"/>
      <c r="AN542" s="1"/>
      <c r="AO542" s="1"/>
      <c r="AP542" s="1"/>
      <c r="AQ542" s="14"/>
      <c r="AR542" s="14"/>
      <c r="AS542" s="14"/>
      <c r="AT542" s="10"/>
      <c r="AU542" s="1"/>
      <c r="AV542" s="10"/>
      <c r="AW542" s="1"/>
      <c r="AX542" s="1"/>
      <c r="AY542" s="1"/>
      <c r="AZ542" s="1"/>
      <c r="BA542" s="1"/>
      <c r="BB542" s="1"/>
      <c r="BC542" s="1"/>
      <c r="BD542" s="23"/>
      <c r="BE542" s="23"/>
      <c r="BF542" s="10"/>
      <c r="BG542" s="23"/>
      <c r="BH542" s="23"/>
      <c r="BI542" s="1"/>
      <c r="BJ542" t="s">
        <v>514</v>
      </c>
    </row>
    <row r="543" spans="1:62" ht="12.75">
      <c r="A543" s="38" t="s">
        <v>128</v>
      </c>
      <c r="B543" t="s">
        <v>9</v>
      </c>
      <c r="C543" s="25" t="s">
        <v>294</v>
      </c>
      <c r="D543" t="s">
        <v>1223</v>
      </c>
      <c r="E543" s="25" t="s">
        <v>174</v>
      </c>
      <c r="F543" s="31"/>
      <c r="G543" s="30"/>
      <c r="H543" s="31">
        <f>G543/1.5</f>
        <v>0</v>
      </c>
      <c r="I543" t="s">
        <v>40</v>
      </c>
      <c r="J543" s="1" t="s">
        <v>396</v>
      </c>
      <c r="K543" t="s">
        <v>708</v>
      </c>
      <c r="L543" s="1" t="s">
        <v>1341</v>
      </c>
      <c r="M543" s="1" t="s">
        <v>1070</v>
      </c>
      <c r="N543" t="s">
        <v>1039</v>
      </c>
      <c r="O543" s="4"/>
      <c r="P543" s="23">
        <v>22</v>
      </c>
      <c r="Q543" s="12"/>
      <c r="R543" s="12"/>
      <c r="T543" s="6">
        <f>P543*(V543/20)</f>
        <v>5.225</v>
      </c>
      <c r="V543" s="10">
        <f>4+9/12</f>
        <v>4.75</v>
      </c>
      <c r="W543" s="10"/>
      <c r="X543" s="10"/>
      <c r="Y543" s="10"/>
      <c r="Z543" s="10"/>
      <c r="AA543" s="10"/>
      <c r="AB543" s="10"/>
      <c r="AC543" s="14"/>
      <c r="AE543" s="1"/>
      <c r="AF543" s="1"/>
      <c r="AH543" s="1"/>
      <c r="AI543" s="1"/>
      <c r="AJ543" s="1"/>
      <c r="AK543" s="1"/>
      <c r="AN543" s="1"/>
      <c r="AO543" s="1"/>
      <c r="AP543" s="1"/>
      <c r="AQ543" s="14"/>
      <c r="AR543" s="14"/>
      <c r="AS543" s="14"/>
      <c r="AT543" s="10"/>
      <c r="AU543" s="1"/>
      <c r="AV543" s="10"/>
      <c r="AW543" s="1"/>
      <c r="AX543" s="1"/>
      <c r="AY543" s="1"/>
      <c r="AZ543" s="1"/>
      <c r="BA543" s="1"/>
      <c r="BB543" s="1"/>
      <c r="BC543" s="1"/>
      <c r="BD543" s="23"/>
      <c r="BE543" s="23"/>
      <c r="BF543" s="10"/>
      <c r="BG543" s="23"/>
      <c r="BH543" s="23"/>
      <c r="BI543" s="1"/>
      <c r="BJ543" t="s">
        <v>708</v>
      </c>
    </row>
    <row r="544" spans="1:61" ht="12.75">
      <c r="A544" s="16"/>
      <c r="B544" s="22"/>
      <c r="C544" s="25"/>
      <c r="E544" s="25"/>
      <c r="F544" s="31"/>
      <c r="G544" s="31"/>
      <c r="H544" s="31">
        <f>G544/1.5</f>
        <v>0</v>
      </c>
      <c r="J544" s="1"/>
      <c r="L544" s="1"/>
      <c r="M544" s="1"/>
      <c r="O544" s="4"/>
      <c r="P544" s="23"/>
      <c r="Q544" s="12"/>
      <c r="R544" s="12"/>
      <c r="S544" s="12"/>
      <c r="T544" s="6"/>
      <c r="U544" s="6"/>
      <c r="V544" s="10"/>
      <c r="W544" s="10"/>
      <c r="X544" s="10"/>
      <c r="Y544" s="10"/>
      <c r="Z544" s="10"/>
      <c r="AA544" s="10"/>
      <c r="AB544" s="10"/>
      <c r="AC544" s="14"/>
      <c r="AE544" s="1"/>
      <c r="AF544" s="1"/>
      <c r="AH544" s="1"/>
      <c r="AI544" s="1"/>
      <c r="AJ544" s="1"/>
      <c r="AK544" s="1"/>
      <c r="AN544" s="1"/>
      <c r="AO544" s="1"/>
      <c r="AP544" s="1"/>
      <c r="AQ544" s="14"/>
      <c r="AR544" s="14"/>
      <c r="AS544" s="14"/>
      <c r="AT544" s="10"/>
      <c r="AU544" s="1"/>
      <c r="AV544" s="10"/>
      <c r="AW544" s="1"/>
      <c r="AX544" s="1"/>
      <c r="AY544" s="1"/>
      <c r="AZ544" s="1"/>
      <c r="BA544" s="1"/>
      <c r="BB544" s="1"/>
      <c r="BC544" s="1"/>
      <c r="BD544" s="23"/>
      <c r="BE544" s="23"/>
      <c r="BF544" s="10"/>
      <c r="BG544" s="23"/>
      <c r="BH544" s="23"/>
      <c r="BI544" s="1"/>
    </row>
    <row r="545" spans="1:62" ht="12.75">
      <c r="A545" s="38" t="s">
        <v>129</v>
      </c>
      <c r="B545" t="s">
        <v>9</v>
      </c>
      <c r="C545" s="25">
        <v>249.1</v>
      </c>
      <c r="D545" t="s">
        <v>1224</v>
      </c>
      <c r="E545" s="25" t="s">
        <v>168</v>
      </c>
      <c r="F545" s="31"/>
      <c r="G545" s="30"/>
      <c r="H545" s="31">
        <f>G545/1.5</f>
        <v>0</v>
      </c>
      <c r="I545" t="s">
        <v>745</v>
      </c>
      <c r="J545" s="1" t="s">
        <v>396</v>
      </c>
      <c r="K545" t="s">
        <v>618</v>
      </c>
      <c r="L545" s="1" t="s">
        <v>1341</v>
      </c>
      <c r="M545" s="1" t="s">
        <v>416</v>
      </c>
      <c r="N545" t="s">
        <v>1265</v>
      </c>
      <c r="O545" s="4"/>
      <c r="P545" s="23">
        <v>170</v>
      </c>
      <c r="Q545" s="12">
        <v>97</v>
      </c>
      <c r="R545" s="12">
        <v>0</v>
      </c>
      <c r="S545">
        <v>0</v>
      </c>
      <c r="T545" s="6">
        <f>Q545+(R545/20)+(S545/240)</f>
        <v>97</v>
      </c>
      <c r="V545" s="10">
        <f>(T545*20)/P545</f>
        <v>11.411764705882353</v>
      </c>
      <c r="W545" s="10"/>
      <c r="X545" s="10"/>
      <c r="Y545" s="10"/>
      <c r="Z545" s="10"/>
      <c r="AA545" s="10"/>
      <c r="AB545" s="10"/>
      <c r="AC545" s="14"/>
      <c r="AE545" s="1"/>
      <c r="AF545" s="1"/>
      <c r="AH545" s="1"/>
      <c r="AI545" s="1"/>
      <c r="AJ545" s="1"/>
      <c r="AK545" s="1"/>
      <c r="AN545" s="1"/>
      <c r="AO545" s="1"/>
      <c r="AP545" s="1"/>
      <c r="AQ545" s="14"/>
      <c r="AR545" s="14"/>
      <c r="AS545" s="14"/>
      <c r="AT545" s="10"/>
      <c r="AU545" s="1"/>
      <c r="AV545" s="10"/>
      <c r="AW545" s="1"/>
      <c r="AX545" s="1"/>
      <c r="AY545" s="1"/>
      <c r="AZ545" s="1"/>
      <c r="BA545" s="1"/>
      <c r="BB545" s="1"/>
      <c r="BC545" s="1"/>
      <c r="BD545" s="23"/>
      <c r="BE545" s="23"/>
      <c r="BF545" s="10"/>
      <c r="BG545" s="23"/>
      <c r="BH545" s="23"/>
      <c r="BI545" s="1"/>
      <c r="BJ545" t="s">
        <v>618</v>
      </c>
    </row>
    <row r="546" spans="1:62" ht="12.75">
      <c r="A546" s="38" t="s">
        <v>129</v>
      </c>
      <c r="B546" t="s">
        <v>9</v>
      </c>
      <c r="C546" s="25">
        <v>249.2</v>
      </c>
      <c r="D546" t="s">
        <v>1224</v>
      </c>
      <c r="E546" s="25" t="s">
        <v>168</v>
      </c>
      <c r="F546" s="31">
        <f>4/3</f>
        <v>1.3333333333333333</v>
      </c>
      <c r="G546" s="31">
        <v>18</v>
      </c>
      <c r="H546" s="31">
        <f>G546/1.5</f>
        <v>12</v>
      </c>
      <c r="I546" t="s">
        <v>1412</v>
      </c>
      <c r="J546" s="1" t="s">
        <v>396</v>
      </c>
      <c r="K546" t="s">
        <v>1169</v>
      </c>
      <c r="L546" s="1" t="s">
        <v>1341</v>
      </c>
      <c r="M546" s="1" t="s">
        <v>416</v>
      </c>
      <c r="N546" t="s">
        <v>379</v>
      </c>
      <c r="O546" s="4">
        <f>4/3</f>
        <v>1.3333333333333333</v>
      </c>
      <c r="P546" s="23"/>
      <c r="Q546" s="12">
        <v>24</v>
      </c>
      <c r="R546" s="12">
        <v>0</v>
      </c>
      <c r="S546">
        <v>0</v>
      </c>
      <c r="T546" s="6">
        <f>Q546+(R546/20)+(S546/240)</f>
        <v>24</v>
      </c>
      <c r="U546" s="6">
        <f>T546/O546</f>
        <v>18</v>
      </c>
      <c r="W546" s="10"/>
      <c r="X546" s="10"/>
      <c r="Y546" s="10"/>
      <c r="Z546" s="10"/>
      <c r="AA546" s="10"/>
      <c r="AB546" s="10"/>
      <c r="AC546" s="14"/>
      <c r="AE546" s="1"/>
      <c r="AF546" s="1"/>
      <c r="AH546" s="1"/>
      <c r="AI546" s="1"/>
      <c r="AJ546" s="1"/>
      <c r="AK546" s="1"/>
      <c r="AN546" s="1"/>
      <c r="AO546" s="1"/>
      <c r="AP546" s="1"/>
      <c r="AQ546" s="14"/>
      <c r="AR546" s="14"/>
      <c r="AS546" s="14"/>
      <c r="AT546" s="10"/>
      <c r="AU546" s="1"/>
      <c r="AV546" s="10"/>
      <c r="AW546" s="1"/>
      <c r="AX546" s="1"/>
      <c r="AY546" s="1"/>
      <c r="AZ546" s="1"/>
      <c r="BA546" s="1"/>
      <c r="BB546" s="1"/>
      <c r="BC546" s="1"/>
      <c r="BD546" s="23"/>
      <c r="BE546" s="23"/>
      <c r="BF546" s="10"/>
      <c r="BG546" s="23"/>
      <c r="BH546" s="23"/>
      <c r="BI546" s="1"/>
      <c r="BJ546" t="s">
        <v>1169</v>
      </c>
    </row>
    <row r="547" spans="1:62" ht="12.75">
      <c r="A547" s="38" t="s">
        <v>129</v>
      </c>
      <c r="B547" t="s">
        <v>9</v>
      </c>
      <c r="C547" s="25">
        <v>249.3</v>
      </c>
      <c r="D547" t="s">
        <v>1224</v>
      </c>
      <c r="E547" s="25" t="s">
        <v>168</v>
      </c>
      <c r="F547" s="31">
        <v>1</v>
      </c>
      <c r="G547" s="31">
        <v>16</v>
      </c>
      <c r="H547" s="31">
        <f>G547/1.5</f>
        <v>10.666666666666666</v>
      </c>
      <c r="I547" t="s">
        <v>436</v>
      </c>
      <c r="J547" s="1" t="s">
        <v>396</v>
      </c>
      <c r="K547" t="s">
        <v>1169</v>
      </c>
      <c r="L547" s="1" t="s">
        <v>1341</v>
      </c>
      <c r="M547" s="1" t="s">
        <v>416</v>
      </c>
      <c r="N547" t="s">
        <v>1095</v>
      </c>
      <c r="O547" s="4">
        <v>1</v>
      </c>
      <c r="P547" s="23"/>
      <c r="Q547" s="12">
        <v>16</v>
      </c>
      <c r="R547" s="12">
        <v>0</v>
      </c>
      <c r="S547">
        <v>0</v>
      </c>
      <c r="T547" s="6">
        <f>Q547+(R547/20)+(S547/240)</f>
        <v>16</v>
      </c>
      <c r="U547" s="6">
        <f>T547/O547</f>
        <v>16</v>
      </c>
      <c r="W547" s="10"/>
      <c r="X547" s="10"/>
      <c r="Y547" s="10"/>
      <c r="Z547" s="10"/>
      <c r="AA547" s="10"/>
      <c r="AB547" s="10"/>
      <c r="AC547" s="14"/>
      <c r="AE547" s="1"/>
      <c r="AF547" s="1"/>
      <c r="AH547" s="1"/>
      <c r="AI547" s="1"/>
      <c r="AJ547" s="1"/>
      <c r="AK547" s="1"/>
      <c r="AN547" s="1"/>
      <c r="AO547" s="1"/>
      <c r="AP547" s="1"/>
      <c r="AQ547" s="14"/>
      <c r="AR547" s="14"/>
      <c r="AS547" s="14"/>
      <c r="AT547" s="10"/>
      <c r="AU547" s="1"/>
      <c r="AV547" s="10"/>
      <c r="AW547" s="1"/>
      <c r="AX547" s="1"/>
      <c r="AY547" s="1"/>
      <c r="AZ547" s="1"/>
      <c r="BA547" s="1"/>
      <c r="BB547" s="1"/>
      <c r="BC547" s="1"/>
      <c r="BD547" s="23"/>
      <c r="BE547" s="23"/>
      <c r="BF547" s="10"/>
      <c r="BG547" s="23"/>
      <c r="BH547" s="23"/>
      <c r="BI547" s="1"/>
      <c r="BJ547" t="s">
        <v>1169</v>
      </c>
    </row>
    <row r="548" spans="1:62" ht="12.75">
      <c r="A548" s="38" t="s">
        <v>129</v>
      </c>
      <c r="B548" t="s">
        <v>9</v>
      </c>
      <c r="C548" s="25">
        <v>249.4</v>
      </c>
      <c r="D548" t="s">
        <v>1224</v>
      </c>
      <c r="E548" s="25" t="s">
        <v>168</v>
      </c>
      <c r="F548" s="31"/>
      <c r="G548" s="30"/>
      <c r="H548" s="31">
        <f>G548/1.5</f>
        <v>0</v>
      </c>
      <c r="I548" t="s">
        <v>780</v>
      </c>
      <c r="J548" s="1" t="s">
        <v>396</v>
      </c>
      <c r="K548" t="s">
        <v>621</v>
      </c>
      <c r="L548" s="1" t="s">
        <v>809</v>
      </c>
      <c r="M548" s="1" t="s">
        <v>416</v>
      </c>
      <c r="N548" t="s">
        <v>382</v>
      </c>
      <c r="O548" s="4"/>
      <c r="P548" s="23">
        <v>42</v>
      </c>
      <c r="Q548" s="12">
        <v>17</v>
      </c>
      <c r="R548" s="12">
        <v>12</v>
      </c>
      <c r="S548">
        <v>0</v>
      </c>
      <c r="T548" s="6">
        <f>Q548+(R548/20)+(S548/240)</f>
        <v>17.6</v>
      </c>
      <c r="V548" s="10">
        <f>(T548*20)/P548</f>
        <v>8.380952380952381</v>
      </c>
      <c r="W548" s="10"/>
      <c r="X548" s="10"/>
      <c r="Y548" s="10"/>
      <c r="Z548" s="10"/>
      <c r="AA548" s="10"/>
      <c r="AB548" s="10"/>
      <c r="AC548" s="14"/>
      <c r="AE548" s="1"/>
      <c r="AF548" s="1"/>
      <c r="AH548" s="1"/>
      <c r="AI548" s="1"/>
      <c r="AJ548" s="1"/>
      <c r="AK548" s="1"/>
      <c r="AN548" s="1"/>
      <c r="AO548" s="1"/>
      <c r="AP548" s="1"/>
      <c r="AQ548" s="14"/>
      <c r="AR548" s="14"/>
      <c r="AS548" s="14"/>
      <c r="AT548" s="10"/>
      <c r="AU548" s="1"/>
      <c r="AV548" s="10"/>
      <c r="AW548" s="1"/>
      <c r="AX548" s="1"/>
      <c r="AY548" s="1"/>
      <c r="AZ548" s="1"/>
      <c r="BA548" s="1"/>
      <c r="BB548" s="1"/>
      <c r="BC548" s="1"/>
      <c r="BD548" s="23"/>
      <c r="BE548" s="23"/>
      <c r="BF548" s="10"/>
      <c r="BG548" s="23"/>
      <c r="BH548" s="23"/>
      <c r="BI548" s="1"/>
      <c r="BJ548" t="s">
        <v>621</v>
      </c>
    </row>
    <row r="549" spans="1:62" ht="12.75">
      <c r="A549" s="38" t="s">
        <v>129</v>
      </c>
      <c r="B549" t="s">
        <v>9</v>
      </c>
      <c r="C549" s="25">
        <v>249.5</v>
      </c>
      <c r="D549" t="s">
        <v>1224</v>
      </c>
      <c r="E549" s="25" t="s">
        <v>168</v>
      </c>
      <c r="F549" s="31"/>
      <c r="G549" s="30"/>
      <c r="H549" s="31">
        <f>G549/1.5</f>
        <v>0</v>
      </c>
      <c r="I549" t="s">
        <v>746</v>
      </c>
      <c r="J549" s="1" t="s">
        <v>396</v>
      </c>
      <c r="K549" t="s">
        <v>621</v>
      </c>
      <c r="L549" s="1" t="s">
        <v>809</v>
      </c>
      <c r="M549" s="1" t="s">
        <v>416</v>
      </c>
      <c r="N549" t="s">
        <v>365</v>
      </c>
      <c r="O549" s="4"/>
      <c r="P549" s="23">
        <v>24</v>
      </c>
      <c r="Q549" s="12">
        <v>8</v>
      </c>
      <c r="R549" s="12">
        <v>8</v>
      </c>
      <c r="S549">
        <v>0</v>
      </c>
      <c r="T549" s="6">
        <f>Q549+(R549/20)+(S549/240)</f>
        <v>8.4</v>
      </c>
      <c r="V549" s="10">
        <f>(T549*20)/P549</f>
        <v>7</v>
      </c>
      <c r="W549" s="10"/>
      <c r="X549" s="10"/>
      <c r="Y549" s="10"/>
      <c r="Z549" s="10"/>
      <c r="AA549" s="10"/>
      <c r="AB549" s="10"/>
      <c r="AC549" s="14"/>
      <c r="AE549" s="1"/>
      <c r="AF549" s="1"/>
      <c r="AH549" s="1"/>
      <c r="AI549" s="1"/>
      <c r="AJ549" s="1"/>
      <c r="AK549" s="1"/>
      <c r="AN549" s="1"/>
      <c r="AO549" s="1"/>
      <c r="AP549" s="1"/>
      <c r="AQ549" s="14"/>
      <c r="AR549" s="14"/>
      <c r="AS549" s="14"/>
      <c r="AT549" s="10"/>
      <c r="AU549" s="1"/>
      <c r="AV549" s="10"/>
      <c r="AW549" s="1"/>
      <c r="AX549" s="1"/>
      <c r="AY549" s="1"/>
      <c r="AZ549" s="1"/>
      <c r="BA549" s="1"/>
      <c r="BB549" s="1"/>
      <c r="BC549" s="1"/>
      <c r="BD549" s="23"/>
      <c r="BE549" s="23"/>
      <c r="BF549" s="10"/>
      <c r="BG549" s="23"/>
      <c r="BH549" s="23"/>
      <c r="BI549" s="1"/>
      <c r="BJ549" t="s">
        <v>621</v>
      </c>
    </row>
    <row r="550" spans="1:61" ht="12.75">
      <c r="A550" s="38"/>
      <c r="C550" s="25"/>
      <c r="E550" s="25"/>
      <c r="F550" s="31"/>
      <c r="G550" s="30"/>
      <c r="H550" s="31"/>
      <c r="O550" s="4"/>
      <c r="P550" s="23"/>
      <c r="R550" s="10"/>
      <c r="T550" s="6"/>
      <c r="V550" s="10"/>
      <c r="W550" s="10"/>
      <c r="X550" s="10"/>
      <c r="Y550" s="10"/>
      <c r="Z550" s="10"/>
      <c r="AA550" s="10"/>
      <c r="AB550" s="10"/>
      <c r="AC550" s="14"/>
      <c r="AE550" s="1"/>
      <c r="AF550" s="1"/>
      <c r="AH550" s="1"/>
      <c r="AI550" s="1"/>
      <c r="AJ550" s="1"/>
      <c r="AK550" s="1"/>
      <c r="AN550" s="1"/>
      <c r="AO550" s="1"/>
      <c r="AP550" s="1"/>
      <c r="AQ550" s="14"/>
      <c r="AR550" s="14"/>
      <c r="AS550" s="14"/>
      <c r="AT550" s="10"/>
      <c r="AU550" s="1"/>
      <c r="AV550" s="10"/>
      <c r="AW550" s="1"/>
      <c r="AX550" s="1"/>
      <c r="AY550" s="1"/>
      <c r="AZ550" s="1"/>
      <c r="BA550" s="1"/>
      <c r="BB550" s="1"/>
      <c r="BC550" s="1"/>
      <c r="BD550" s="23"/>
      <c r="BE550" s="23"/>
      <c r="BF550" s="10"/>
      <c r="BG550" s="23"/>
      <c r="BH550" s="23"/>
      <c r="BI550" s="1"/>
    </row>
    <row r="551" spans="1:62" ht="12.75">
      <c r="A551" s="38" t="s">
        <v>129</v>
      </c>
      <c r="B551" t="s">
        <v>9</v>
      </c>
      <c r="C551" s="25" t="s">
        <v>295</v>
      </c>
      <c r="D551" t="s">
        <v>1224</v>
      </c>
      <c r="E551" s="25" t="s">
        <v>168</v>
      </c>
      <c r="F551" s="31">
        <v>2.25</v>
      </c>
      <c r="G551" s="31">
        <v>15.91111111111111</v>
      </c>
      <c r="H551" s="31">
        <f>G551/1.5</f>
        <v>10.607407407407406</v>
      </c>
      <c r="I551" t="s">
        <v>655</v>
      </c>
      <c r="J551" s="1" t="s">
        <v>396</v>
      </c>
      <c r="K551" t="s">
        <v>632</v>
      </c>
      <c r="L551" s="1" t="s">
        <v>809</v>
      </c>
      <c r="M551" s="1" t="s">
        <v>9</v>
      </c>
      <c r="N551" t="s">
        <v>193</v>
      </c>
      <c r="O551" s="4">
        <v>2.25</v>
      </c>
      <c r="P551" s="23"/>
      <c r="Q551">
        <v>35</v>
      </c>
      <c r="R551">
        <v>16</v>
      </c>
      <c r="S551">
        <v>0</v>
      </c>
      <c r="T551" s="6">
        <f>Q551+(R551/20)+(S551/240)</f>
        <v>35.8</v>
      </c>
      <c r="U551" s="6">
        <f>T551/O551</f>
        <v>15.91111111111111</v>
      </c>
      <c r="V551" s="10"/>
      <c r="W551" s="10"/>
      <c r="X551" s="10"/>
      <c r="Y551" s="10"/>
      <c r="Z551" s="10"/>
      <c r="AA551" s="10"/>
      <c r="AB551" s="10"/>
      <c r="AC551" s="14"/>
      <c r="AE551" s="1"/>
      <c r="AF551" s="1"/>
      <c r="AH551" s="1"/>
      <c r="AI551" s="1"/>
      <c r="AJ551" s="1"/>
      <c r="AK551" s="1"/>
      <c r="AN551" s="1"/>
      <c r="AO551" s="1"/>
      <c r="AP551" s="1"/>
      <c r="AQ551" s="14"/>
      <c r="AR551" s="14"/>
      <c r="AS551" s="14"/>
      <c r="AT551" s="10"/>
      <c r="AU551" s="1"/>
      <c r="AV551" s="10"/>
      <c r="AW551" s="1"/>
      <c r="AX551" s="1"/>
      <c r="AY551" s="1"/>
      <c r="AZ551" s="1"/>
      <c r="BA551" s="1"/>
      <c r="BB551" s="1"/>
      <c r="BC551" s="1"/>
      <c r="BD551" s="23"/>
      <c r="BE551" s="23"/>
      <c r="BF551" s="10"/>
      <c r="BG551" s="23"/>
      <c r="BH551" s="23"/>
      <c r="BI551" s="1"/>
      <c r="BJ551" t="s">
        <v>632</v>
      </c>
    </row>
    <row r="552" spans="1:62" ht="12.75">
      <c r="A552" s="38" t="s">
        <v>129</v>
      </c>
      <c r="B552" t="s">
        <v>9</v>
      </c>
      <c r="C552" s="25" t="s">
        <v>296</v>
      </c>
      <c r="D552" t="s">
        <v>1224</v>
      </c>
      <c r="E552" s="25" t="s">
        <v>168</v>
      </c>
      <c r="F552" s="31">
        <v>11</v>
      </c>
      <c r="G552" s="31">
        <v>5.85</v>
      </c>
      <c r="H552" s="31">
        <f>G552/1.5</f>
        <v>3.9</v>
      </c>
      <c r="I552" t="s">
        <v>568</v>
      </c>
      <c r="J552" s="1" t="s">
        <v>396</v>
      </c>
      <c r="K552" t="s">
        <v>512</v>
      </c>
      <c r="L552" s="1" t="s">
        <v>1326</v>
      </c>
      <c r="M552" s="1" t="s">
        <v>811</v>
      </c>
      <c r="N552" t="s">
        <v>1360</v>
      </c>
      <c r="O552" s="4">
        <v>11</v>
      </c>
      <c r="P552" s="23"/>
      <c r="Q552">
        <v>64</v>
      </c>
      <c r="R552">
        <v>7</v>
      </c>
      <c r="S552">
        <v>0</v>
      </c>
      <c r="T552" s="6">
        <f>Q552+(R552/20)+(S552/240)</f>
        <v>64.35</v>
      </c>
      <c r="U552" s="6">
        <f>T552/O552</f>
        <v>5.85</v>
      </c>
      <c r="V552" s="10"/>
      <c r="W552" s="10"/>
      <c r="X552" s="10"/>
      <c r="Y552" s="10"/>
      <c r="Z552" s="10"/>
      <c r="AA552" s="10"/>
      <c r="AB552" s="10"/>
      <c r="AC552" s="14"/>
      <c r="AE552" s="1"/>
      <c r="AF552" s="1"/>
      <c r="AH552" s="1"/>
      <c r="AI552" s="1"/>
      <c r="AJ552" s="1"/>
      <c r="AK552" s="1"/>
      <c r="AN552" s="1"/>
      <c r="AO552" s="1"/>
      <c r="AP552" s="1"/>
      <c r="AQ552" s="14"/>
      <c r="AR552" s="14"/>
      <c r="AS552" s="14"/>
      <c r="AT552" s="10"/>
      <c r="AU552" s="1"/>
      <c r="AV552" s="10"/>
      <c r="AW552" s="1"/>
      <c r="AX552" s="1"/>
      <c r="AY552" s="1"/>
      <c r="AZ552" s="1"/>
      <c r="BA552" s="1"/>
      <c r="BB552" s="1"/>
      <c r="BC552" s="1"/>
      <c r="BD552" s="23"/>
      <c r="BE552" s="23"/>
      <c r="BF552" s="10"/>
      <c r="BG552" s="23"/>
      <c r="BH552" s="23"/>
      <c r="BI552" s="1"/>
      <c r="BJ552" t="s">
        <v>512</v>
      </c>
    </row>
    <row r="553" spans="1:62" ht="12.75">
      <c r="A553" s="38" t="s">
        <v>129</v>
      </c>
      <c r="B553" t="s">
        <v>9</v>
      </c>
      <c r="C553" s="25" t="s">
        <v>297</v>
      </c>
      <c r="D553" t="s">
        <v>1224</v>
      </c>
      <c r="E553" s="25" t="s">
        <v>168</v>
      </c>
      <c r="F553" s="31"/>
      <c r="G553" s="30"/>
      <c r="H553" s="31">
        <f>G553/1.5</f>
        <v>0</v>
      </c>
      <c r="I553" t="s">
        <v>42</v>
      </c>
      <c r="J553" s="1" t="s">
        <v>396</v>
      </c>
      <c r="K553" t="s">
        <v>708</v>
      </c>
      <c r="L553" s="1" t="s">
        <v>1341</v>
      </c>
      <c r="M553" s="1" t="s">
        <v>1070</v>
      </c>
      <c r="N553" t="s">
        <v>1047</v>
      </c>
      <c r="O553" s="4"/>
      <c r="P553" s="23">
        <v>22</v>
      </c>
      <c r="Q553">
        <v>5</v>
      </c>
      <c r="R553">
        <v>12</v>
      </c>
      <c r="S553">
        <v>0</v>
      </c>
      <c r="T553" s="6">
        <f>Q553+(R553/20)+(S553/240)</f>
        <v>5.6</v>
      </c>
      <c r="V553" s="10">
        <f>(T553*20)/P553</f>
        <v>5.090909090909091</v>
      </c>
      <c r="W553" s="10"/>
      <c r="X553" s="10"/>
      <c r="Y553" s="10"/>
      <c r="Z553" s="10"/>
      <c r="AA553" s="10"/>
      <c r="AB553" s="10"/>
      <c r="AC553" s="14"/>
      <c r="AE553" s="1"/>
      <c r="AF553" s="1"/>
      <c r="AH553" s="1"/>
      <c r="AI553" s="1"/>
      <c r="AJ553" s="1"/>
      <c r="AK553" s="1"/>
      <c r="AN553" s="1"/>
      <c r="AO553" s="1"/>
      <c r="AP553" s="1"/>
      <c r="AQ553" s="14"/>
      <c r="AR553" s="14"/>
      <c r="AS553" s="14"/>
      <c r="AT553" s="10"/>
      <c r="AU553" s="1"/>
      <c r="AV553" s="10"/>
      <c r="AW553" s="1"/>
      <c r="AX553" s="1"/>
      <c r="AY553" s="1"/>
      <c r="AZ553" s="1"/>
      <c r="BA553" s="1"/>
      <c r="BB553" s="1"/>
      <c r="BC553" s="1"/>
      <c r="BD553" s="23"/>
      <c r="BE553" s="23"/>
      <c r="BF553" s="10"/>
      <c r="BG553" s="23"/>
      <c r="BH553" s="23"/>
      <c r="BI553" s="1"/>
      <c r="BJ553" t="s">
        <v>708</v>
      </c>
    </row>
    <row r="554" spans="1:61" ht="12.75">
      <c r="A554" s="16"/>
      <c r="B554" s="22"/>
      <c r="C554" s="25"/>
      <c r="E554" s="25"/>
      <c r="F554" s="31"/>
      <c r="G554" s="30"/>
      <c r="H554" s="31"/>
      <c r="J554" s="1"/>
      <c r="L554" s="1"/>
      <c r="M554" s="1"/>
      <c r="O554" s="4"/>
      <c r="P554" s="23"/>
      <c r="W554" s="10"/>
      <c r="X554" s="10"/>
      <c r="Y554" s="10"/>
      <c r="Z554" s="10"/>
      <c r="AA554" s="10"/>
      <c r="AB554" s="10"/>
      <c r="AC554" s="14"/>
      <c r="AE554" s="1"/>
      <c r="AF554" s="1"/>
      <c r="AH554" s="1"/>
      <c r="AI554" s="1"/>
      <c r="AJ554" s="1"/>
      <c r="AK554" s="1"/>
      <c r="AN554" s="1"/>
      <c r="AO554" s="1"/>
      <c r="AP554" s="1"/>
      <c r="AQ554" s="14"/>
      <c r="AR554" s="14"/>
      <c r="AS554" s="14"/>
      <c r="AT554" s="10"/>
      <c r="AU554" s="1"/>
      <c r="AV554" s="10"/>
      <c r="AW554" s="1"/>
      <c r="AX554" s="1"/>
      <c r="AY554" s="1"/>
      <c r="AZ554" s="1"/>
      <c r="BA554" s="1"/>
      <c r="BB554" s="1"/>
      <c r="BC554" s="1"/>
      <c r="BD554" s="23"/>
      <c r="BE554" s="23"/>
      <c r="BF554" s="10"/>
      <c r="BG554" s="23"/>
      <c r="BH554" s="23"/>
      <c r="BI554" s="1"/>
    </row>
    <row r="555" spans="1:62" ht="12.75">
      <c r="A555" s="38" t="s">
        <v>130</v>
      </c>
      <c r="B555" t="s">
        <v>9</v>
      </c>
      <c r="C555" s="25">
        <v>250.1</v>
      </c>
      <c r="D555" t="s">
        <v>1225</v>
      </c>
      <c r="E555" s="25" t="s">
        <v>174</v>
      </c>
      <c r="F555" s="31"/>
      <c r="G555" s="31"/>
      <c r="H555" s="31">
        <f>G555/1.5</f>
        <v>0</v>
      </c>
      <c r="I555" t="s">
        <v>745</v>
      </c>
      <c r="J555" s="1" t="s">
        <v>396</v>
      </c>
      <c r="K555" t="s">
        <v>618</v>
      </c>
      <c r="L555" s="1" t="s">
        <v>1341</v>
      </c>
      <c r="M555" s="1" t="s">
        <v>416</v>
      </c>
      <c r="N555" t="s">
        <v>1265</v>
      </c>
      <c r="O555" s="4"/>
      <c r="P555" s="23">
        <v>170</v>
      </c>
      <c r="Q555">
        <v>96</v>
      </c>
      <c r="R555">
        <v>0</v>
      </c>
      <c r="S555">
        <v>0</v>
      </c>
      <c r="T555" s="6">
        <f>Q555+(R555/20)+(S555/240)</f>
        <v>96</v>
      </c>
      <c r="U555" s="6"/>
      <c r="V555" s="10">
        <f>(T555*20)/P555</f>
        <v>11.294117647058824</v>
      </c>
      <c r="W555" s="10"/>
      <c r="X555" s="10"/>
      <c r="Y555" s="10"/>
      <c r="Z555" s="10"/>
      <c r="AA555" s="10"/>
      <c r="AB555" s="10"/>
      <c r="AC555" s="14"/>
      <c r="AE555" s="1"/>
      <c r="AF555" s="1"/>
      <c r="AH555" s="1"/>
      <c r="AI555" s="1"/>
      <c r="AJ555" s="1"/>
      <c r="AK555" s="1"/>
      <c r="AN555" s="1"/>
      <c r="AO555" s="1"/>
      <c r="AP555" s="1"/>
      <c r="AQ555" s="14"/>
      <c r="AR555" s="14"/>
      <c r="AS555" s="14"/>
      <c r="AT555" s="10"/>
      <c r="AU555" s="1"/>
      <c r="AV555" s="10"/>
      <c r="AW555" s="1"/>
      <c r="AX555" s="1"/>
      <c r="AY555" s="1"/>
      <c r="AZ555" s="1"/>
      <c r="BA555" s="1"/>
      <c r="BB555" s="1"/>
      <c r="BC555" s="1"/>
      <c r="BD555" s="23"/>
      <c r="BE555" s="23"/>
      <c r="BF555" s="10"/>
      <c r="BG555" s="23"/>
      <c r="BH555" s="23"/>
      <c r="BI555" s="1"/>
      <c r="BJ555" t="s">
        <v>618</v>
      </c>
    </row>
    <row r="556" spans="1:62" ht="12.75">
      <c r="A556" s="38" t="s">
        <v>130</v>
      </c>
      <c r="B556" t="s">
        <v>9</v>
      </c>
      <c r="C556" s="25">
        <v>250.2</v>
      </c>
      <c r="D556" t="s">
        <v>1225</v>
      </c>
      <c r="E556" s="25" t="s">
        <v>174</v>
      </c>
      <c r="F556" s="31">
        <f>4/3</f>
        <v>1.3333333333333333</v>
      </c>
      <c r="G556" s="31">
        <v>18</v>
      </c>
      <c r="H556" s="31">
        <f>G556/1.5</f>
        <v>12</v>
      </c>
      <c r="I556" t="s">
        <v>1395</v>
      </c>
      <c r="J556" s="1" t="s">
        <v>396</v>
      </c>
      <c r="K556" t="s">
        <v>1169</v>
      </c>
      <c r="L556" s="1" t="s">
        <v>1341</v>
      </c>
      <c r="M556" s="1" t="s">
        <v>416</v>
      </c>
      <c r="N556" t="s">
        <v>379</v>
      </c>
      <c r="O556" s="4">
        <f>4/3</f>
        <v>1.3333333333333333</v>
      </c>
      <c r="P556" s="23"/>
      <c r="Q556">
        <v>24</v>
      </c>
      <c r="R556">
        <v>0</v>
      </c>
      <c r="S556">
        <v>0</v>
      </c>
      <c r="T556" s="6">
        <f>Q556+(R556/20)+(S556/240)</f>
        <v>24</v>
      </c>
      <c r="U556" s="6">
        <f>T556/O556</f>
        <v>18</v>
      </c>
      <c r="W556" s="10"/>
      <c r="X556" s="10"/>
      <c r="Y556" s="10"/>
      <c r="Z556" s="10"/>
      <c r="AA556" s="10"/>
      <c r="AB556" s="10"/>
      <c r="AC556" s="14"/>
      <c r="AE556" s="1"/>
      <c r="AF556" s="1"/>
      <c r="AH556" s="1"/>
      <c r="AI556" s="1"/>
      <c r="AJ556" s="1"/>
      <c r="AK556" s="1"/>
      <c r="AN556" s="1"/>
      <c r="AO556" s="1"/>
      <c r="AP556" s="1"/>
      <c r="AQ556" s="14"/>
      <c r="AR556" s="14"/>
      <c r="AS556" s="14"/>
      <c r="AT556" s="10"/>
      <c r="AU556" s="1"/>
      <c r="AV556" s="10"/>
      <c r="AW556" s="1"/>
      <c r="AX556" s="1"/>
      <c r="AY556" s="1"/>
      <c r="AZ556" s="1"/>
      <c r="BA556" s="1"/>
      <c r="BB556" s="1"/>
      <c r="BC556" s="1"/>
      <c r="BD556" s="23"/>
      <c r="BE556" s="23"/>
      <c r="BF556" s="10"/>
      <c r="BG556" s="23"/>
      <c r="BH556" s="23"/>
      <c r="BI556" s="1"/>
      <c r="BJ556" t="s">
        <v>1169</v>
      </c>
    </row>
    <row r="557" spans="1:62" ht="12.75">
      <c r="A557" s="38" t="s">
        <v>130</v>
      </c>
      <c r="B557" t="s">
        <v>9</v>
      </c>
      <c r="C557" s="25">
        <v>250.3</v>
      </c>
      <c r="D557" t="s">
        <v>1225</v>
      </c>
      <c r="E557" s="25" t="s">
        <v>174</v>
      </c>
      <c r="F557" s="31">
        <v>1</v>
      </c>
      <c r="G557" s="31">
        <v>16</v>
      </c>
      <c r="H557" s="31">
        <f>G557/1.5</f>
        <v>10.666666666666666</v>
      </c>
      <c r="I557" t="s">
        <v>1397</v>
      </c>
      <c r="J557" s="1" t="s">
        <v>396</v>
      </c>
      <c r="K557" t="s">
        <v>1169</v>
      </c>
      <c r="L557" s="1" t="s">
        <v>1341</v>
      </c>
      <c r="M557" s="1" t="s">
        <v>416</v>
      </c>
      <c r="N557" t="s">
        <v>1095</v>
      </c>
      <c r="O557" s="4">
        <v>1</v>
      </c>
      <c r="P557" s="23"/>
      <c r="Q557">
        <v>16</v>
      </c>
      <c r="R557">
        <v>0</v>
      </c>
      <c r="S557">
        <v>0</v>
      </c>
      <c r="T557" s="6">
        <f>Q557+(R557/20)+(S557/240)</f>
        <v>16</v>
      </c>
      <c r="U557" s="6">
        <f>T557/O557</f>
        <v>16</v>
      </c>
      <c r="W557" s="10"/>
      <c r="X557" s="10"/>
      <c r="Y557" s="10"/>
      <c r="Z557" s="10"/>
      <c r="AA557" s="10"/>
      <c r="AB557" s="10"/>
      <c r="AC557" s="14"/>
      <c r="AE557" s="1"/>
      <c r="AF557" s="1"/>
      <c r="AH557" s="1"/>
      <c r="AI557" s="1"/>
      <c r="AJ557" s="1"/>
      <c r="AK557" s="1"/>
      <c r="AN557" s="1"/>
      <c r="AO557" s="1"/>
      <c r="AP557" s="1"/>
      <c r="AQ557" s="14"/>
      <c r="AR557" s="14"/>
      <c r="AS557" s="14"/>
      <c r="AT557" s="10"/>
      <c r="AU557" s="1"/>
      <c r="AV557" s="10"/>
      <c r="AW557" s="1"/>
      <c r="AX557" s="1"/>
      <c r="AY557" s="1"/>
      <c r="AZ557" s="1"/>
      <c r="BA557" s="1"/>
      <c r="BB557" s="1"/>
      <c r="BC557" s="1"/>
      <c r="BD557" s="23"/>
      <c r="BE557" s="23"/>
      <c r="BF557" s="10"/>
      <c r="BG557" s="23"/>
      <c r="BH557" s="23"/>
      <c r="BI557" s="1"/>
      <c r="BJ557" t="s">
        <v>1169</v>
      </c>
    </row>
    <row r="558" spans="1:62" ht="12.75">
      <c r="A558" s="38" t="s">
        <v>130</v>
      </c>
      <c r="B558" t="s">
        <v>9</v>
      </c>
      <c r="C558" s="25">
        <v>250.4</v>
      </c>
      <c r="D558" t="s">
        <v>1225</v>
      </c>
      <c r="E558" s="25" t="s">
        <v>174</v>
      </c>
      <c r="F558" s="31"/>
      <c r="G558" s="30"/>
      <c r="H558" s="31">
        <f>G558/1.5</f>
        <v>0</v>
      </c>
      <c r="I558" t="s">
        <v>670</v>
      </c>
      <c r="J558" s="1" t="s">
        <v>396</v>
      </c>
      <c r="K558" t="s">
        <v>632</v>
      </c>
      <c r="L558" s="1" t="s">
        <v>809</v>
      </c>
      <c r="M558" s="1" t="s">
        <v>9</v>
      </c>
      <c r="N558" t="s">
        <v>383</v>
      </c>
      <c r="O558" s="4"/>
      <c r="P558" s="23">
        <v>42</v>
      </c>
      <c r="Q558">
        <v>14</v>
      </c>
      <c r="R558">
        <v>14</v>
      </c>
      <c r="S558">
        <v>0</v>
      </c>
      <c r="T558" s="6">
        <f>Q558+(R558/20)+(S558/240)</f>
        <v>14.7</v>
      </c>
      <c r="V558" s="10">
        <f>(T558*20)/P558</f>
        <v>7</v>
      </c>
      <c r="W558" s="10"/>
      <c r="X558" s="10"/>
      <c r="Y558" s="10"/>
      <c r="Z558" s="10"/>
      <c r="AA558" s="10"/>
      <c r="AB558" s="10"/>
      <c r="AC558" s="14"/>
      <c r="AE558" s="1"/>
      <c r="AF558" s="1"/>
      <c r="AH558" s="1"/>
      <c r="AI558" s="1"/>
      <c r="AJ558" s="1"/>
      <c r="AK558" s="1"/>
      <c r="AN558" s="1"/>
      <c r="AO558" s="1"/>
      <c r="AP558" s="1"/>
      <c r="AQ558" s="14"/>
      <c r="AR558" s="14"/>
      <c r="AS558" s="14"/>
      <c r="AT558" s="10"/>
      <c r="AU558" s="1"/>
      <c r="AV558" s="10"/>
      <c r="AW558" s="1"/>
      <c r="AX558" s="1"/>
      <c r="AY558" s="1"/>
      <c r="AZ558" s="1"/>
      <c r="BA558" s="1"/>
      <c r="BB558" s="1"/>
      <c r="BC558" s="1"/>
      <c r="BD558" s="23"/>
      <c r="BE558" s="23"/>
      <c r="BF558" s="10"/>
      <c r="BG558" s="23"/>
      <c r="BH558" s="23"/>
      <c r="BI558" s="1"/>
      <c r="BJ558" t="s">
        <v>632</v>
      </c>
    </row>
    <row r="559" spans="1:62" ht="12.75">
      <c r="A559" s="38" t="s">
        <v>130</v>
      </c>
      <c r="B559" t="s">
        <v>9</v>
      </c>
      <c r="C559" s="25">
        <v>250.5</v>
      </c>
      <c r="D559" t="s">
        <v>1225</v>
      </c>
      <c r="E559" s="25" t="s">
        <v>174</v>
      </c>
      <c r="F559" s="31"/>
      <c r="G559" s="30"/>
      <c r="H559" s="31">
        <f>G559/1.5</f>
        <v>0</v>
      </c>
      <c r="I559" t="s">
        <v>779</v>
      </c>
      <c r="J559" s="1" t="s">
        <v>396</v>
      </c>
      <c r="K559" t="s">
        <v>621</v>
      </c>
      <c r="L559" s="1" t="s">
        <v>809</v>
      </c>
      <c r="M559" s="1" t="s">
        <v>416</v>
      </c>
      <c r="N559" t="s">
        <v>370</v>
      </c>
      <c r="O559" s="4"/>
      <c r="P559" s="23">
        <v>24</v>
      </c>
      <c r="Q559">
        <v>8</v>
      </c>
      <c r="R559">
        <v>8</v>
      </c>
      <c r="S559">
        <v>0</v>
      </c>
      <c r="T559" s="6">
        <f>Q559+(R559/20)+(S559/240)</f>
        <v>8.4</v>
      </c>
      <c r="V559" s="10">
        <f>(T559*20)/P559</f>
        <v>7</v>
      </c>
      <c r="W559" s="10"/>
      <c r="X559" s="10"/>
      <c r="Y559" s="10"/>
      <c r="Z559" s="10"/>
      <c r="AA559" s="10"/>
      <c r="AB559" s="10"/>
      <c r="AC559" s="14"/>
      <c r="AE559" s="1"/>
      <c r="AF559" s="1"/>
      <c r="AH559" s="1"/>
      <c r="AI559" s="1"/>
      <c r="AJ559" s="1"/>
      <c r="AK559" s="1"/>
      <c r="AN559" s="1"/>
      <c r="AO559" s="1"/>
      <c r="AP559" s="1"/>
      <c r="AQ559" s="14"/>
      <c r="AR559" s="14"/>
      <c r="AS559" s="14"/>
      <c r="AT559" s="10"/>
      <c r="AU559" s="1"/>
      <c r="AV559" s="10"/>
      <c r="AW559" s="1"/>
      <c r="AX559" s="1"/>
      <c r="AY559" s="1"/>
      <c r="AZ559" s="1"/>
      <c r="BA559" s="1"/>
      <c r="BB559" s="1"/>
      <c r="BC559" s="1"/>
      <c r="BD559" s="23"/>
      <c r="BE559" s="23"/>
      <c r="BF559" s="10"/>
      <c r="BG559" s="23"/>
      <c r="BH559" s="23"/>
      <c r="BI559" s="1"/>
      <c r="BJ559" t="s">
        <v>621</v>
      </c>
    </row>
    <row r="560" spans="1:62" ht="12.75">
      <c r="A560" s="38" t="s">
        <v>130</v>
      </c>
      <c r="B560" t="s">
        <v>9</v>
      </c>
      <c r="C560" s="25">
        <v>250.6</v>
      </c>
      <c r="D560" t="s">
        <v>1225</v>
      </c>
      <c r="E560" s="25" t="s">
        <v>174</v>
      </c>
      <c r="F560" s="31">
        <v>2.25</v>
      </c>
      <c r="G560" s="31">
        <v>15.91111111111111</v>
      </c>
      <c r="H560" s="31">
        <f>G560/1.5</f>
        <v>10.607407407407406</v>
      </c>
      <c r="I560" t="s">
        <v>655</v>
      </c>
      <c r="J560" s="1" t="s">
        <v>396</v>
      </c>
      <c r="K560" t="s">
        <v>632</v>
      </c>
      <c r="L560" s="1" t="s">
        <v>809</v>
      </c>
      <c r="M560" s="1" t="s">
        <v>9</v>
      </c>
      <c r="N560" t="s">
        <v>195</v>
      </c>
      <c r="O560" s="4">
        <v>2.25</v>
      </c>
      <c r="P560" s="23"/>
      <c r="Q560">
        <v>35</v>
      </c>
      <c r="R560">
        <v>16</v>
      </c>
      <c r="S560">
        <v>0</v>
      </c>
      <c r="T560" s="6">
        <f>Q560+(R560/20)+(S560/240)</f>
        <v>35.8</v>
      </c>
      <c r="U560" s="6">
        <f>T560/O560</f>
        <v>15.91111111111111</v>
      </c>
      <c r="W560" s="10"/>
      <c r="X560" s="10"/>
      <c r="Y560" s="10"/>
      <c r="Z560" s="10"/>
      <c r="AA560" s="10"/>
      <c r="AB560" s="10"/>
      <c r="AC560" s="14"/>
      <c r="AE560" s="1"/>
      <c r="AF560" s="1"/>
      <c r="AH560" s="1"/>
      <c r="AI560" s="1"/>
      <c r="AJ560" s="1"/>
      <c r="AK560" s="1"/>
      <c r="AN560" s="1"/>
      <c r="AO560" s="1"/>
      <c r="AP560" s="1"/>
      <c r="AQ560" s="14"/>
      <c r="AR560" s="14"/>
      <c r="AS560" s="14"/>
      <c r="AT560" s="10"/>
      <c r="AU560" s="1"/>
      <c r="AV560" s="10"/>
      <c r="AW560" s="1"/>
      <c r="AX560" s="1"/>
      <c r="AY560" s="1"/>
      <c r="AZ560" s="1"/>
      <c r="BA560" s="1"/>
      <c r="BB560" s="1"/>
      <c r="BC560" s="1"/>
      <c r="BD560" s="23"/>
      <c r="BE560" s="23"/>
      <c r="BF560" s="10"/>
      <c r="BG560" s="23"/>
      <c r="BH560" s="23"/>
      <c r="BI560" s="1"/>
      <c r="BJ560" t="s">
        <v>632</v>
      </c>
    </row>
    <row r="561" spans="6:61" ht="12.75">
      <c r="F561" s="30"/>
      <c r="G561" s="30"/>
      <c r="H561" s="31"/>
      <c r="P561" s="23"/>
      <c r="W561" s="10"/>
      <c r="X561" s="10"/>
      <c r="Y561" s="10"/>
      <c r="Z561" s="10"/>
      <c r="AA561" s="10"/>
      <c r="AB561" s="10"/>
      <c r="AC561" s="14"/>
      <c r="AE561" s="1"/>
      <c r="AF561" s="1"/>
      <c r="AH561" s="1"/>
      <c r="AI561" s="1"/>
      <c r="AJ561" s="1"/>
      <c r="AK561" s="1"/>
      <c r="AN561" s="1"/>
      <c r="AO561" s="1"/>
      <c r="AP561" s="1"/>
      <c r="AQ561" s="14"/>
      <c r="AR561" s="14"/>
      <c r="AS561" s="14"/>
      <c r="AT561" s="10"/>
      <c r="AU561" s="1"/>
      <c r="AV561" s="10"/>
      <c r="AW561" s="1"/>
      <c r="AX561" s="1"/>
      <c r="AY561" s="1"/>
      <c r="AZ561" s="1"/>
      <c r="BA561" s="1"/>
      <c r="BB561" s="1"/>
      <c r="BC561" s="1"/>
      <c r="BD561" s="23"/>
      <c r="BE561" s="23"/>
      <c r="BF561" s="10"/>
      <c r="BG561" s="23"/>
      <c r="BH561" s="23"/>
      <c r="BI561" s="1"/>
    </row>
    <row r="562" spans="1:62" ht="12.75">
      <c r="A562" s="38" t="s">
        <v>130</v>
      </c>
      <c r="B562" t="s">
        <v>9</v>
      </c>
      <c r="C562" s="25" t="s">
        <v>298</v>
      </c>
      <c r="D562" t="s">
        <v>1225</v>
      </c>
      <c r="E562" s="25" t="s">
        <v>174</v>
      </c>
      <c r="F562" s="31">
        <v>11</v>
      </c>
      <c r="G562" s="31">
        <v>5.475</v>
      </c>
      <c r="H562" s="31">
        <f>G562/1.5</f>
        <v>3.65</v>
      </c>
      <c r="I562" t="s">
        <v>573</v>
      </c>
      <c r="J562" s="1" t="s">
        <v>396</v>
      </c>
      <c r="K562" t="s">
        <v>511</v>
      </c>
      <c r="L562" s="1" t="s">
        <v>1326</v>
      </c>
      <c r="M562" s="1" t="s">
        <v>397</v>
      </c>
      <c r="N562" t="s">
        <v>1364</v>
      </c>
      <c r="O562" s="4">
        <v>11</v>
      </c>
      <c r="P562" s="23"/>
      <c r="Q562">
        <v>60</v>
      </c>
      <c r="R562">
        <v>4</v>
      </c>
      <c r="S562">
        <v>6</v>
      </c>
      <c r="T562" s="6">
        <f>Q562+(R562/20)+(S562/240)</f>
        <v>60.225</v>
      </c>
      <c r="U562" s="6">
        <f>T562/O562</f>
        <v>5.4750000000000005</v>
      </c>
      <c r="W562" s="10"/>
      <c r="X562" s="10"/>
      <c r="Y562" s="10"/>
      <c r="Z562" s="10"/>
      <c r="AA562" s="10"/>
      <c r="AB562" s="10"/>
      <c r="AC562" s="14"/>
      <c r="AE562" s="1"/>
      <c r="AF562" s="1"/>
      <c r="AH562" s="1"/>
      <c r="AI562" s="1"/>
      <c r="AJ562" s="1"/>
      <c r="AK562" s="1"/>
      <c r="AN562" s="1"/>
      <c r="AO562" s="1"/>
      <c r="AP562" s="1"/>
      <c r="AQ562" s="14"/>
      <c r="AR562" s="14"/>
      <c r="AS562" s="14"/>
      <c r="AT562" s="10"/>
      <c r="AU562" s="1"/>
      <c r="AV562" s="10"/>
      <c r="AW562" s="1"/>
      <c r="AX562" s="1"/>
      <c r="AY562" s="1"/>
      <c r="AZ562" s="1"/>
      <c r="BA562" s="1"/>
      <c r="BB562" s="1"/>
      <c r="BC562" s="1"/>
      <c r="BD562" s="23"/>
      <c r="BE562" s="23"/>
      <c r="BF562" s="10"/>
      <c r="BG562" s="23"/>
      <c r="BH562" s="23"/>
      <c r="BI562" s="1"/>
      <c r="BJ562" t="s">
        <v>511</v>
      </c>
    </row>
    <row r="563" spans="1:62" ht="12.75">
      <c r="A563" s="38" t="s">
        <v>130</v>
      </c>
      <c r="B563" t="s">
        <v>9</v>
      </c>
      <c r="C563" s="25" t="s">
        <v>299</v>
      </c>
      <c r="D563" t="s">
        <v>1225</v>
      </c>
      <c r="E563" s="25" t="s">
        <v>174</v>
      </c>
      <c r="F563" s="31"/>
      <c r="G563" s="31"/>
      <c r="H563" s="31">
        <f>G563/1.5</f>
        <v>0</v>
      </c>
      <c r="I563" t="s">
        <v>43</v>
      </c>
      <c r="J563" s="1" t="s">
        <v>396</v>
      </c>
      <c r="K563" t="s">
        <v>690</v>
      </c>
      <c r="L563" s="1" t="s">
        <v>1341</v>
      </c>
      <c r="M563" s="1" t="s">
        <v>1064</v>
      </c>
      <c r="N563" t="s">
        <v>1047</v>
      </c>
      <c r="O563" s="4"/>
      <c r="P563" s="23">
        <v>22</v>
      </c>
      <c r="Q563">
        <v>5</v>
      </c>
      <c r="R563">
        <v>12</v>
      </c>
      <c r="S563">
        <v>0</v>
      </c>
      <c r="T563" s="6">
        <f>Q563+(R563/20)+(S563/240)</f>
        <v>5.6</v>
      </c>
      <c r="U563" s="6"/>
      <c r="V563" s="10">
        <f>(T563*20)/P563</f>
        <v>5.090909090909091</v>
      </c>
      <c r="W563" s="10"/>
      <c r="X563" s="10"/>
      <c r="Y563" s="10"/>
      <c r="Z563" s="10"/>
      <c r="AA563" s="10"/>
      <c r="AB563" s="10"/>
      <c r="AC563" s="14"/>
      <c r="AE563" s="1"/>
      <c r="AF563" s="1"/>
      <c r="AH563" s="1"/>
      <c r="AI563" s="1"/>
      <c r="AJ563" s="1"/>
      <c r="AK563" s="1"/>
      <c r="AN563" s="1"/>
      <c r="AO563" s="1"/>
      <c r="AP563" s="1"/>
      <c r="AQ563" s="14"/>
      <c r="AR563" s="14"/>
      <c r="AS563" s="14"/>
      <c r="AT563" s="10"/>
      <c r="AU563" s="1"/>
      <c r="AV563" s="10"/>
      <c r="AW563" s="1"/>
      <c r="AX563" s="1"/>
      <c r="AY563" s="1"/>
      <c r="AZ563" s="1"/>
      <c r="BA563" s="1"/>
      <c r="BB563" s="1"/>
      <c r="BC563" s="1"/>
      <c r="BD563" s="23"/>
      <c r="BE563" s="23"/>
      <c r="BF563" s="10"/>
      <c r="BG563" s="23"/>
      <c r="BH563" s="23"/>
      <c r="BI563" s="1"/>
      <c r="BJ563" t="s">
        <v>690</v>
      </c>
    </row>
    <row r="564" spans="1:61" ht="12.75">
      <c r="A564" s="16"/>
      <c r="B564" s="22"/>
      <c r="C564" s="25"/>
      <c r="E564" s="25"/>
      <c r="F564" s="31"/>
      <c r="G564" s="31"/>
      <c r="H564" s="31"/>
      <c r="J564" s="1"/>
      <c r="L564" s="1"/>
      <c r="M564" s="1"/>
      <c r="O564" s="4"/>
      <c r="P564" s="23"/>
      <c r="T564" s="6"/>
      <c r="U564" s="6"/>
      <c r="V564" s="10"/>
      <c r="W564" s="10"/>
      <c r="X564" s="10"/>
      <c r="Y564" s="10"/>
      <c r="Z564" s="10"/>
      <c r="AA564" s="10"/>
      <c r="AB564" s="10"/>
      <c r="AC564" s="14"/>
      <c r="AE564" s="1"/>
      <c r="AF564" s="1"/>
      <c r="AH564" s="1"/>
      <c r="AI564" s="1"/>
      <c r="AJ564" s="1"/>
      <c r="AK564" s="1"/>
      <c r="AN564" s="1"/>
      <c r="AO564" s="1"/>
      <c r="AP564" s="1"/>
      <c r="AQ564" s="14"/>
      <c r="AR564" s="14"/>
      <c r="AS564" s="14"/>
      <c r="AT564" s="10"/>
      <c r="AU564" s="1"/>
      <c r="AV564" s="10"/>
      <c r="AW564" s="1"/>
      <c r="AX564" s="1"/>
      <c r="AY564" s="1"/>
      <c r="AZ564" s="1"/>
      <c r="BA564" s="1"/>
      <c r="BB564" s="1"/>
      <c r="BC564" s="1"/>
      <c r="BD564" s="23"/>
      <c r="BE564" s="23"/>
      <c r="BF564" s="10"/>
      <c r="BG564" s="23"/>
      <c r="BH564" s="23"/>
      <c r="BI564" s="1"/>
    </row>
    <row r="565" spans="1:62" ht="12.75">
      <c r="A565" s="38" t="s">
        <v>131</v>
      </c>
      <c r="B565" t="s">
        <v>9</v>
      </c>
      <c r="C565" s="25">
        <v>251.1</v>
      </c>
      <c r="D565" t="s">
        <v>1226</v>
      </c>
      <c r="E565" s="25" t="s">
        <v>160</v>
      </c>
      <c r="F565" s="31"/>
      <c r="G565" s="31"/>
      <c r="H565" s="31">
        <f>G565/1.5</f>
        <v>0</v>
      </c>
      <c r="I565" t="s">
        <v>767</v>
      </c>
      <c r="J565" s="1" t="s">
        <v>396</v>
      </c>
      <c r="K565" t="s">
        <v>618</v>
      </c>
      <c r="L565" s="1" t="s">
        <v>1341</v>
      </c>
      <c r="M565" s="1" t="s">
        <v>416</v>
      </c>
      <c r="N565" t="s">
        <v>1265</v>
      </c>
      <c r="O565" s="4"/>
      <c r="P565" s="23">
        <v>170</v>
      </c>
      <c r="Q565">
        <v>95</v>
      </c>
      <c r="R565">
        <v>0</v>
      </c>
      <c r="S565">
        <v>0</v>
      </c>
      <c r="T565" s="6">
        <f>Q565+(R565/20)+(S565/240)</f>
        <v>95</v>
      </c>
      <c r="U565" s="6"/>
      <c r="V565" s="10">
        <f>(T565*20)/P565</f>
        <v>11.176470588235293</v>
      </c>
      <c r="W565" s="10"/>
      <c r="X565" s="10"/>
      <c r="Y565" s="10"/>
      <c r="Z565" s="10"/>
      <c r="AA565" s="10"/>
      <c r="AB565" s="10"/>
      <c r="AC565" s="14"/>
      <c r="AE565" s="1"/>
      <c r="AF565" s="1"/>
      <c r="AH565" s="1"/>
      <c r="AI565" s="1"/>
      <c r="AJ565" s="1"/>
      <c r="AK565" s="1"/>
      <c r="AN565" s="1"/>
      <c r="AO565" s="1"/>
      <c r="AP565" s="1"/>
      <c r="AQ565" s="14"/>
      <c r="AR565" s="14"/>
      <c r="AS565" s="14"/>
      <c r="AT565" s="10"/>
      <c r="AU565" s="1"/>
      <c r="AV565" s="10"/>
      <c r="AW565" s="1"/>
      <c r="AX565" s="1"/>
      <c r="AY565" s="1"/>
      <c r="AZ565" s="1"/>
      <c r="BA565" s="1"/>
      <c r="BB565" s="1"/>
      <c r="BC565" s="1"/>
      <c r="BD565" s="23"/>
      <c r="BE565" s="23"/>
      <c r="BF565" s="10"/>
      <c r="BG565" s="23"/>
      <c r="BH565" s="23"/>
      <c r="BI565" s="1"/>
      <c r="BJ565" t="s">
        <v>618</v>
      </c>
    </row>
    <row r="566" spans="1:62" ht="12.75">
      <c r="A566" s="38" t="s">
        <v>131</v>
      </c>
      <c r="B566" t="s">
        <v>9</v>
      </c>
      <c r="C566" s="25">
        <v>251.2</v>
      </c>
      <c r="D566" t="s">
        <v>1226</v>
      </c>
      <c r="E566" s="25" t="s">
        <v>160</v>
      </c>
      <c r="F566" s="31">
        <f>4/3</f>
        <v>1.3333333333333333</v>
      </c>
      <c r="G566" s="31">
        <v>18</v>
      </c>
      <c r="H566" s="31">
        <f>G566/1.5</f>
        <v>12</v>
      </c>
      <c r="I566" t="s">
        <v>1412</v>
      </c>
      <c r="J566" s="1" t="s">
        <v>396</v>
      </c>
      <c r="K566" t="s">
        <v>1169</v>
      </c>
      <c r="L566" s="1" t="s">
        <v>1341</v>
      </c>
      <c r="M566" s="1" t="s">
        <v>416</v>
      </c>
      <c r="N566" t="s">
        <v>379</v>
      </c>
      <c r="O566" s="4">
        <f>4/3</f>
        <v>1.3333333333333333</v>
      </c>
      <c r="P566" s="23"/>
      <c r="Q566">
        <v>24</v>
      </c>
      <c r="R566">
        <v>0</v>
      </c>
      <c r="S566">
        <v>0</v>
      </c>
      <c r="T566" s="6">
        <f>Q566+(R566/20)+(S566/240)</f>
        <v>24</v>
      </c>
      <c r="U566" s="6">
        <f>T566/O566</f>
        <v>18</v>
      </c>
      <c r="V566" s="10"/>
      <c r="W566" s="10"/>
      <c r="X566" s="10"/>
      <c r="Y566" s="10"/>
      <c r="Z566" s="10"/>
      <c r="AA566" s="10"/>
      <c r="AB566" s="10"/>
      <c r="AC566" s="14"/>
      <c r="AE566" s="1"/>
      <c r="AF566" s="1"/>
      <c r="AH566" s="1"/>
      <c r="AI566" s="1"/>
      <c r="AJ566" s="1"/>
      <c r="AK566" s="1"/>
      <c r="AN566" s="1"/>
      <c r="AO566" s="1"/>
      <c r="AP566" s="1"/>
      <c r="AQ566" s="14"/>
      <c r="AR566" s="14"/>
      <c r="AS566" s="14"/>
      <c r="AT566" s="10"/>
      <c r="AU566" s="1"/>
      <c r="AV566" s="10"/>
      <c r="AW566" s="1"/>
      <c r="AX566" s="1"/>
      <c r="AY566" s="1"/>
      <c r="AZ566" s="1"/>
      <c r="BA566" s="1"/>
      <c r="BB566" s="1"/>
      <c r="BC566" s="1"/>
      <c r="BD566" s="23"/>
      <c r="BE566" s="23"/>
      <c r="BF566" s="10"/>
      <c r="BG566" s="23"/>
      <c r="BH566" s="23"/>
      <c r="BI566" s="1"/>
      <c r="BJ566" t="s">
        <v>1169</v>
      </c>
    </row>
    <row r="567" spans="1:62" ht="12.75">
      <c r="A567" s="38" t="s">
        <v>131</v>
      </c>
      <c r="B567" t="s">
        <v>9</v>
      </c>
      <c r="C567" s="25">
        <v>251.3</v>
      </c>
      <c r="D567" t="s">
        <v>1226</v>
      </c>
      <c r="E567" s="25" t="s">
        <v>160</v>
      </c>
      <c r="F567" s="31">
        <v>1</v>
      </c>
      <c r="G567" s="31">
        <v>17</v>
      </c>
      <c r="H567" s="31">
        <f>G567/1.5</f>
        <v>11.333333333333334</v>
      </c>
      <c r="I567" t="s">
        <v>1412</v>
      </c>
      <c r="J567" s="1" t="s">
        <v>396</v>
      </c>
      <c r="K567" t="s">
        <v>1169</v>
      </c>
      <c r="L567" s="1" t="s">
        <v>1341</v>
      </c>
      <c r="M567" s="1" t="s">
        <v>416</v>
      </c>
      <c r="N567" t="s">
        <v>1095</v>
      </c>
      <c r="O567" s="4">
        <v>1</v>
      </c>
      <c r="P567" s="23"/>
      <c r="Q567">
        <v>17</v>
      </c>
      <c r="R567">
        <v>0</v>
      </c>
      <c r="S567">
        <v>0</v>
      </c>
      <c r="T567" s="6">
        <f>Q567+(R567/20)+(S567/240)</f>
        <v>17</v>
      </c>
      <c r="U567" s="6">
        <f>T567/O567</f>
        <v>17</v>
      </c>
      <c r="V567" s="10"/>
      <c r="W567" s="10"/>
      <c r="X567" s="10"/>
      <c r="Y567" s="10"/>
      <c r="Z567" s="10"/>
      <c r="AA567" s="10"/>
      <c r="AB567" s="10"/>
      <c r="AC567" s="14"/>
      <c r="AE567" s="1"/>
      <c r="AF567" s="1"/>
      <c r="AH567" s="1"/>
      <c r="AI567" s="1"/>
      <c r="AJ567" s="1"/>
      <c r="AK567" s="1"/>
      <c r="AN567" s="1"/>
      <c r="AO567" s="1"/>
      <c r="AP567" s="1"/>
      <c r="AQ567" s="14"/>
      <c r="AR567" s="14"/>
      <c r="AS567" s="14"/>
      <c r="AT567" s="10"/>
      <c r="AU567" s="1"/>
      <c r="AV567" s="10"/>
      <c r="AW567" s="1"/>
      <c r="AX567" s="1"/>
      <c r="AY567" s="1"/>
      <c r="AZ567" s="1"/>
      <c r="BA567" s="1"/>
      <c r="BB567" s="1"/>
      <c r="BC567" s="1"/>
      <c r="BD567" s="23"/>
      <c r="BE567" s="23"/>
      <c r="BF567" s="10"/>
      <c r="BG567" s="23"/>
      <c r="BH567" s="23"/>
      <c r="BI567" s="1"/>
      <c r="BJ567" t="s">
        <v>1169</v>
      </c>
    </row>
    <row r="568" spans="1:62" ht="12.75">
      <c r="A568" s="38" t="s">
        <v>131</v>
      </c>
      <c r="B568" t="s">
        <v>9</v>
      </c>
      <c r="C568" s="25">
        <v>251.4</v>
      </c>
      <c r="D568" t="s">
        <v>1226</v>
      </c>
      <c r="E568" s="25" t="s">
        <v>160</v>
      </c>
      <c r="F568" s="31"/>
      <c r="G568" s="31"/>
      <c r="H568" s="31">
        <f>G568/1.5</f>
        <v>0</v>
      </c>
      <c r="I568" t="s">
        <v>724</v>
      </c>
      <c r="J568" s="1" t="s">
        <v>396</v>
      </c>
      <c r="K568" t="s">
        <v>621</v>
      </c>
      <c r="L568" s="1" t="s">
        <v>809</v>
      </c>
      <c r="M568" s="1" t="s">
        <v>416</v>
      </c>
      <c r="N568" t="s">
        <v>383</v>
      </c>
      <c r="O568" s="4"/>
      <c r="P568" s="23">
        <v>42</v>
      </c>
      <c r="Q568">
        <v>20</v>
      </c>
      <c r="R568">
        <v>10</v>
      </c>
      <c r="S568">
        <v>0</v>
      </c>
      <c r="T568" s="6">
        <f>Q568+(R568/20)+(S568/240)</f>
        <v>20.5</v>
      </c>
      <c r="U568" s="6"/>
      <c r="V568" s="10">
        <f>(T568*20)/P568</f>
        <v>9.761904761904763</v>
      </c>
      <c r="W568" s="10"/>
      <c r="X568" s="10"/>
      <c r="Y568" s="10"/>
      <c r="Z568" s="10"/>
      <c r="AA568" s="10"/>
      <c r="AB568" s="10"/>
      <c r="AC568" s="14"/>
      <c r="AE568" s="1"/>
      <c r="AF568" s="1"/>
      <c r="AH568" s="1"/>
      <c r="AI568" s="1"/>
      <c r="AJ568" s="1"/>
      <c r="AK568" s="1"/>
      <c r="AN568" s="1"/>
      <c r="AO568" s="1"/>
      <c r="AP568" s="1"/>
      <c r="AQ568" s="14"/>
      <c r="AR568" s="14"/>
      <c r="AS568" s="14"/>
      <c r="AT568" s="10"/>
      <c r="AU568" s="1"/>
      <c r="AV568" s="10"/>
      <c r="AW568" s="1"/>
      <c r="AX568" s="1"/>
      <c r="AY568" s="1"/>
      <c r="AZ568" s="1"/>
      <c r="BA568" s="1"/>
      <c r="BB568" s="1"/>
      <c r="BC568" s="1"/>
      <c r="BD568" s="23"/>
      <c r="BE568" s="23"/>
      <c r="BF568" s="10"/>
      <c r="BG568" s="23"/>
      <c r="BH568" s="23"/>
      <c r="BI568" s="1"/>
      <c r="BJ568" t="s">
        <v>621</v>
      </c>
    </row>
    <row r="569" spans="1:62" ht="12.75">
      <c r="A569" s="38" t="s">
        <v>131</v>
      </c>
      <c r="B569" t="s">
        <v>9</v>
      </c>
      <c r="C569" s="25">
        <v>251.5</v>
      </c>
      <c r="D569" t="s">
        <v>1226</v>
      </c>
      <c r="E569" s="25" t="s">
        <v>160</v>
      </c>
      <c r="F569" s="31"/>
      <c r="G569" s="31"/>
      <c r="H569" s="31">
        <f>G569/1.5</f>
        <v>0</v>
      </c>
      <c r="I569" t="s">
        <v>782</v>
      </c>
      <c r="J569" s="1" t="s">
        <v>396</v>
      </c>
      <c r="K569" t="s">
        <v>621</v>
      </c>
      <c r="L569" s="1" t="s">
        <v>809</v>
      </c>
      <c r="M569" s="1" t="s">
        <v>416</v>
      </c>
      <c r="N569" t="s">
        <v>370</v>
      </c>
      <c r="O569" s="4"/>
      <c r="P569" s="23">
        <v>24</v>
      </c>
      <c r="Q569">
        <v>8</v>
      </c>
      <c r="R569">
        <v>8</v>
      </c>
      <c r="S569">
        <v>0</v>
      </c>
      <c r="T569" s="6">
        <f>Q569+(R569/20)+(S569/240)</f>
        <v>8.4</v>
      </c>
      <c r="U569" s="6"/>
      <c r="V569" s="10">
        <f>(T569*20)/P569</f>
        <v>7</v>
      </c>
      <c r="W569" s="10"/>
      <c r="X569" s="10"/>
      <c r="Y569" s="10"/>
      <c r="Z569" s="10"/>
      <c r="AA569" s="10"/>
      <c r="AB569" s="10"/>
      <c r="AC569" s="14"/>
      <c r="AE569" s="1"/>
      <c r="AF569" s="1"/>
      <c r="AH569" s="1"/>
      <c r="AI569" s="1"/>
      <c r="AJ569" s="1"/>
      <c r="AK569" s="1"/>
      <c r="AN569" s="1"/>
      <c r="AO569" s="1"/>
      <c r="AP569" s="1"/>
      <c r="AQ569" s="14"/>
      <c r="AR569" s="14"/>
      <c r="AS569" s="14"/>
      <c r="AT569" s="10"/>
      <c r="AU569" s="1"/>
      <c r="AV569" s="10"/>
      <c r="AW569" s="1"/>
      <c r="AX569" s="1"/>
      <c r="AY569" s="1"/>
      <c r="AZ569" s="1"/>
      <c r="BA569" s="1"/>
      <c r="BB569" s="1"/>
      <c r="BC569" s="1"/>
      <c r="BD569" s="23"/>
      <c r="BE569" s="23"/>
      <c r="BF569" s="10"/>
      <c r="BG569" s="23"/>
      <c r="BH569" s="23"/>
      <c r="BI569" s="1"/>
      <c r="BJ569" t="s">
        <v>621</v>
      </c>
    </row>
    <row r="570" spans="1:62" ht="12.75">
      <c r="A570" s="38" t="s">
        <v>131</v>
      </c>
      <c r="B570" t="s">
        <v>9</v>
      </c>
      <c r="C570" s="25">
        <v>251.6</v>
      </c>
      <c r="D570" t="s">
        <v>1226</v>
      </c>
      <c r="E570" s="25" t="s">
        <v>160</v>
      </c>
      <c r="F570" s="31">
        <v>2.25</v>
      </c>
      <c r="G570" s="31">
        <v>15.211111111111112</v>
      </c>
      <c r="H570" s="31">
        <f>G570/1.5</f>
        <v>10.14074074074074</v>
      </c>
      <c r="I570" t="s">
        <v>609</v>
      </c>
      <c r="J570" s="1" t="s">
        <v>396</v>
      </c>
      <c r="K570" t="s">
        <v>621</v>
      </c>
      <c r="L570" s="1" t="s">
        <v>809</v>
      </c>
      <c r="M570" s="1" t="s">
        <v>416</v>
      </c>
      <c r="N570" t="s">
        <v>195</v>
      </c>
      <c r="O570" s="4">
        <v>2.25</v>
      </c>
      <c r="P570" s="23"/>
      <c r="Q570">
        <v>34</v>
      </c>
      <c r="R570">
        <v>4</v>
      </c>
      <c r="S570">
        <v>6</v>
      </c>
      <c r="T570" s="6">
        <f>Q570+(R570/20)+(S570/240)</f>
        <v>34.225</v>
      </c>
      <c r="U570" s="6">
        <f>T570/O570</f>
        <v>15.211111111111112</v>
      </c>
      <c r="W570" s="10"/>
      <c r="X570" s="10"/>
      <c r="Y570" s="10"/>
      <c r="Z570" s="10"/>
      <c r="AA570" s="10"/>
      <c r="AB570" s="10"/>
      <c r="AC570" s="14"/>
      <c r="AE570" s="1"/>
      <c r="AF570" s="1"/>
      <c r="AH570" s="1"/>
      <c r="AI570" s="1"/>
      <c r="AJ570" s="1"/>
      <c r="AK570" s="1"/>
      <c r="AN570" s="1"/>
      <c r="AO570" s="1"/>
      <c r="AP570" s="1"/>
      <c r="AQ570" s="14"/>
      <c r="AR570" s="14"/>
      <c r="AS570" s="14"/>
      <c r="AT570" s="10"/>
      <c r="AU570" s="1"/>
      <c r="AV570" s="10"/>
      <c r="AW570" s="1"/>
      <c r="AX570" s="1"/>
      <c r="AY570" s="1"/>
      <c r="AZ570" s="1"/>
      <c r="BA570" s="1"/>
      <c r="BB570" s="1"/>
      <c r="BC570" s="1"/>
      <c r="BD570" s="23"/>
      <c r="BE570" s="23"/>
      <c r="BF570" s="10"/>
      <c r="BG570" s="23"/>
      <c r="BH570" s="23"/>
      <c r="BI570" s="1"/>
      <c r="BJ570" t="s">
        <v>621</v>
      </c>
    </row>
    <row r="571" spans="6:61" ht="12.75">
      <c r="F571" s="30"/>
      <c r="G571" s="31"/>
      <c r="H571" s="31"/>
      <c r="P571" s="23"/>
      <c r="T571" s="6"/>
      <c r="U571" s="6"/>
      <c r="W571" s="10"/>
      <c r="X571" s="10"/>
      <c r="Y571" s="10"/>
      <c r="Z571" s="10"/>
      <c r="AA571" s="10"/>
      <c r="AB571" s="10"/>
      <c r="AC571" s="14"/>
      <c r="AE571" s="1"/>
      <c r="AF571" s="1"/>
      <c r="AH571" s="1"/>
      <c r="AI571" s="1"/>
      <c r="AJ571" s="1"/>
      <c r="AK571" s="1"/>
      <c r="AN571" s="1"/>
      <c r="AO571" s="1"/>
      <c r="AP571" s="1"/>
      <c r="AQ571" s="14"/>
      <c r="AR571" s="14"/>
      <c r="AS571" s="14"/>
      <c r="AT571" s="10"/>
      <c r="AU571" s="1"/>
      <c r="AV571" s="10"/>
      <c r="AW571" s="1"/>
      <c r="AX571" s="1"/>
      <c r="AY571" s="1"/>
      <c r="AZ571" s="1"/>
      <c r="BA571" s="1"/>
      <c r="BB571" s="1"/>
      <c r="BC571" s="1"/>
      <c r="BD571" s="23"/>
      <c r="BE571" s="23"/>
      <c r="BF571" s="10"/>
      <c r="BG571" s="23"/>
      <c r="BH571" s="23"/>
      <c r="BI571" s="1"/>
    </row>
    <row r="572" spans="1:62" ht="12.75">
      <c r="A572" s="38" t="s">
        <v>131</v>
      </c>
      <c r="B572" t="s">
        <v>9</v>
      </c>
      <c r="C572" s="25" t="s">
        <v>300</v>
      </c>
      <c r="D572" t="s">
        <v>1226</v>
      </c>
      <c r="E572" s="25" t="s">
        <v>160</v>
      </c>
      <c r="F572" s="31">
        <v>12</v>
      </c>
      <c r="G572" s="31">
        <v>5.8</v>
      </c>
      <c r="H572" s="31">
        <f>G572/1.5</f>
        <v>3.8666666666666667</v>
      </c>
      <c r="I572" t="s">
        <v>580</v>
      </c>
      <c r="J572" s="1" t="s">
        <v>396</v>
      </c>
      <c r="K572" t="s">
        <v>514</v>
      </c>
      <c r="L572" s="1" t="s">
        <v>1326</v>
      </c>
      <c r="M572" s="1" t="s">
        <v>1314</v>
      </c>
      <c r="N572" t="s">
        <v>1360</v>
      </c>
      <c r="O572" s="4">
        <v>12</v>
      </c>
      <c r="P572" s="23"/>
      <c r="Q572">
        <v>69</v>
      </c>
      <c r="R572">
        <v>12</v>
      </c>
      <c r="S572">
        <v>0</v>
      </c>
      <c r="T572" s="6">
        <f>Q572+(R572/20)+(S572/240)</f>
        <v>69.6</v>
      </c>
      <c r="U572" s="6">
        <f>T572/O572</f>
        <v>5.8</v>
      </c>
      <c r="W572" s="10"/>
      <c r="X572" s="10"/>
      <c r="Y572" s="10"/>
      <c r="Z572" s="10"/>
      <c r="AA572" s="10"/>
      <c r="AB572" s="10"/>
      <c r="AC572" s="14"/>
      <c r="AE572" s="1"/>
      <c r="AF572" s="1"/>
      <c r="AH572" s="1"/>
      <c r="AI572" s="1"/>
      <c r="AJ572" s="1"/>
      <c r="AK572" s="1"/>
      <c r="AN572" s="1"/>
      <c r="AO572" s="1"/>
      <c r="AP572" s="1"/>
      <c r="AQ572" s="14"/>
      <c r="AR572" s="14"/>
      <c r="AS572" s="14"/>
      <c r="AT572" s="10"/>
      <c r="AU572" s="1"/>
      <c r="AV572" s="10"/>
      <c r="AW572" s="1"/>
      <c r="AX572" s="1"/>
      <c r="AY572" s="1"/>
      <c r="AZ572" s="1"/>
      <c r="BA572" s="1"/>
      <c r="BB572" s="1"/>
      <c r="BC572" s="1"/>
      <c r="BD572" s="23"/>
      <c r="BE572" s="23"/>
      <c r="BF572" s="10"/>
      <c r="BG572" s="23"/>
      <c r="BH572" s="23"/>
      <c r="BI572" s="1"/>
      <c r="BJ572" t="s">
        <v>514</v>
      </c>
    </row>
    <row r="573" spans="1:62" ht="12.75">
      <c r="A573" s="38" t="s">
        <v>131</v>
      </c>
      <c r="B573" t="s">
        <v>9</v>
      </c>
      <c r="C573" s="25" t="s">
        <v>301</v>
      </c>
      <c r="D573" t="s">
        <v>1226</v>
      </c>
      <c r="E573" s="25" t="s">
        <v>160</v>
      </c>
      <c r="F573" s="31"/>
      <c r="G573" s="31"/>
      <c r="H573" s="31">
        <f>G573/1.5</f>
        <v>0</v>
      </c>
      <c r="I573" t="s">
        <v>45</v>
      </c>
      <c r="J573" s="1" t="s">
        <v>396</v>
      </c>
      <c r="K573" t="s">
        <v>690</v>
      </c>
      <c r="L573" s="1" t="s">
        <v>1341</v>
      </c>
      <c r="M573" s="1" t="s">
        <v>1064</v>
      </c>
      <c r="N573" t="s">
        <v>1048</v>
      </c>
      <c r="O573" s="4"/>
      <c r="P573" s="23">
        <v>22</v>
      </c>
      <c r="Q573">
        <v>5</v>
      </c>
      <c r="R573">
        <v>12</v>
      </c>
      <c r="S573">
        <v>0</v>
      </c>
      <c r="T573" s="6">
        <f>Q573+(R573/20)+(S573/240)</f>
        <v>5.6</v>
      </c>
      <c r="U573" s="6"/>
      <c r="V573" s="10">
        <f>(T573*20)/P573</f>
        <v>5.090909090909091</v>
      </c>
      <c r="W573" s="10"/>
      <c r="X573" s="10"/>
      <c r="Y573" s="10"/>
      <c r="Z573" s="10"/>
      <c r="AA573" s="10"/>
      <c r="AB573" s="10"/>
      <c r="AC573" s="14"/>
      <c r="AE573" s="1"/>
      <c r="AF573" s="1"/>
      <c r="AH573" s="1"/>
      <c r="AI573" s="1"/>
      <c r="AJ573" s="1"/>
      <c r="AK573" s="1"/>
      <c r="AN573" s="1"/>
      <c r="AO573" s="1"/>
      <c r="AP573" s="1"/>
      <c r="AQ573" s="14"/>
      <c r="AR573" s="14"/>
      <c r="AS573" s="14"/>
      <c r="AT573" s="10"/>
      <c r="AU573" s="1"/>
      <c r="AV573" s="10"/>
      <c r="AW573" s="1"/>
      <c r="AX573" s="1"/>
      <c r="AY573" s="1"/>
      <c r="AZ573" s="1"/>
      <c r="BA573" s="1"/>
      <c r="BB573" s="1"/>
      <c r="BC573" s="1"/>
      <c r="BD573" s="23"/>
      <c r="BE573" s="23"/>
      <c r="BF573" s="10"/>
      <c r="BG573" s="23"/>
      <c r="BH573" s="23"/>
      <c r="BI573" s="1"/>
      <c r="BJ573" t="s">
        <v>690</v>
      </c>
    </row>
    <row r="574" spans="1:61" ht="12.75">
      <c r="A574" s="16"/>
      <c r="B574" s="22"/>
      <c r="C574" s="25"/>
      <c r="E574" s="25"/>
      <c r="F574" s="31"/>
      <c r="G574" s="30"/>
      <c r="H574" s="31"/>
      <c r="J574" s="1"/>
      <c r="L574" s="1"/>
      <c r="M574" s="1"/>
      <c r="O574" s="4"/>
      <c r="P574" s="23"/>
      <c r="W574" s="10"/>
      <c r="X574" s="10"/>
      <c r="Y574" s="10"/>
      <c r="Z574" s="10"/>
      <c r="AA574" s="10"/>
      <c r="AB574" s="10"/>
      <c r="AC574" s="14"/>
      <c r="AE574" s="1"/>
      <c r="AF574" s="1"/>
      <c r="AH574" s="1"/>
      <c r="AI574" s="1"/>
      <c r="AJ574" s="1"/>
      <c r="AK574" s="1"/>
      <c r="AN574" s="1"/>
      <c r="AO574" s="1"/>
      <c r="AP574" s="1"/>
      <c r="AQ574" s="14"/>
      <c r="AR574" s="14"/>
      <c r="AS574" s="14"/>
      <c r="AT574" s="10"/>
      <c r="AU574" s="1"/>
      <c r="AV574" s="10"/>
      <c r="AW574" s="1"/>
      <c r="AX574" s="1"/>
      <c r="AY574" s="1"/>
      <c r="AZ574" s="1"/>
      <c r="BA574" s="1"/>
      <c r="BB574" s="1"/>
      <c r="BC574" s="1"/>
      <c r="BD574" s="23"/>
      <c r="BE574" s="23"/>
      <c r="BF574" s="10"/>
      <c r="BG574" s="23"/>
      <c r="BH574" s="23"/>
      <c r="BI574" s="1"/>
    </row>
    <row r="575" spans="1:62" ht="12.75">
      <c r="A575" s="38" t="s">
        <v>132</v>
      </c>
      <c r="B575" t="s">
        <v>9</v>
      </c>
      <c r="C575" s="25">
        <v>252.1</v>
      </c>
      <c r="D575" t="s">
        <v>1227</v>
      </c>
      <c r="E575" s="25" t="s">
        <v>160</v>
      </c>
      <c r="F575" s="31"/>
      <c r="G575" s="30"/>
      <c r="H575" s="31">
        <f>G575/1.5</f>
        <v>0</v>
      </c>
      <c r="I575" t="s">
        <v>772</v>
      </c>
      <c r="J575" s="1" t="s">
        <v>396</v>
      </c>
      <c r="K575" t="s">
        <v>619</v>
      </c>
      <c r="L575" s="1" t="s">
        <v>1341</v>
      </c>
      <c r="M575" s="1" t="s">
        <v>416</v>
      </c>
      <c r="N575" t="s">
        <v>1265</v>
      </c>
      <c r="O575" s="4"/>
      <c r="P575" s="23">
        <v>170</v>
      </c>
      <c r="Q575">
        <v>96</v>
      </c>
      <c r="R575">
        <v>0</v>
      </c>
      <c r="S575">
        <v>0</v>
      </c>
      <c r="T575" s="6">
        <f>Q575+(R575/20)+(S575/240)</f>
        <v>96</v>
      </c>
      <c r="V575" s="10">
        <f>(T575*20)/P575</f>
        <v>11.294117647058824</v>
      </c>
      <c r="W575" s="10"/>
      <c r="X575" s="10"/>
      <c r="Y575" s="10"/>
      <c r="Z575" s="10"/>
      <c r="AA575" s="10"/>
      <c r="AB575" s="10"/>
      <c r="AC575" s="14"/>
      <c r="AE575" s="1"/>
      <c r="AF575" s="1"/>
      <c r="AH575" s="1"/>
      <c r="AI575" s="1"/>
      <c r="AJ575" s="1"/>
      <c r="AK575" s="1"/>
      <c r="AN575" s="1"/>
      <c r="AO575" s="1"/>
      <c r="AP575" s="1"/>
      <c r="AQ575" s="14"/>
      <c r="AR575" s="14"/>
      <c r="AS575" s="14"/>
      <c r="AT575" s="10"/>
      <c r="AU575" s="1"/>
      <c r="AV575" s="10"/>
      <c r="AW575" s="1"/>
      <c r="AX575" s="1"/>
      <c r="AY575" s="1"/>
      <c r="AZ575" s="1"/>
      <c r="BA575" s="1"/>
      <c r="BB575" s="1"/>
      <c r="BC575" s="1"/>
      <c r="BD575" s="23"/>
      <c r="BE575" s="23"/>
      <c r="BF575" s="10"/>
      <c r="BG575" s="23"/>
      <c r="BH575" s="23"/>
      <c r="BI575" s="1"/>
      <c r="BJ575" t="s">
        <v>619</v>
      </c>
    </row>
    <row r="576" spans="1:62" ht="12.75">
      <c r="A576" s="38" t="s">
        <v>132</v>
      </c>
      <c r="B576" t="s">
        <v>9</v>
      </c>
      <c r="C576" s="25">
        <v>252.2</v>
      </c>
      <c r="D576" t="s">
        <v>1227</v>
      </c>
      <c r="E576" s="25" t="s">
        <v>160</v>
      </c>
      <c r="F576" s="31">
        <f>4/3</f>
        <v>1.3333333333333333</v>
      </c>
      <c r="G576" s="31">
        <v>18</v>
      </c>
      <c r="H576" s="31">
        <f>G576/1.5</f>
        <v>12</v>
      </c>
      <c r="I576" t="s">
        <v>1412</v>
      </c>
      <c r="J576" s="1" t="s">
        <v>396</v>
      </c>
      <c r="K576" t="s">
        <v>1169</v>
      </c>
      <c r="L576" s="1" t="s">
        <v>1341</v>
      </c>
      <c r="M576" s="1" t="s">
        <v>416</v>
      </c>
      <c r="N576" t="s">
        <v>379</v>
      </c>
      <c r="O576" s="4">
        <f>4/3</f>
        <v>1.3333333333333333</v>
      </c>
      <c r="P576" s="23"/>
      <c r="Q576">
        <v>24</v>
      </c>
      <c r="R576">
        <v>0</v>
      </c>
      <c r="S576">
        <v>0</v>
      </c>
      <c r="T576" s="6">
        <f>Q576+(R576/20)+(S576/240)</f>
        <v>24</v>
      </c>
      <c r="U576" s="6">
        <f>T576/O576</f>
        <v>18</v>
      </c>
      <c r="V576" s="10"/>
      <c r="W576" s="10"/>
      <c r="X576" s="10"/>
      <c r="Y576" s="10"/>
      <c r="Z576" s="10"/>
      <c r="AA576" s="10"/>
      <c r="AB576" s="10"/>
      <c r="AC576" s="14"/>
      <c r="AE576" s="1"/>
      <c r="AF576" s="1"/>
      <c r="AH576" s="1"/>
      <c r="AI576" s="1"/>
      <c r="AJ576" s="1"/>
      <c r="AK576" s="1"/>
      <c r="AN576" s="1"/>
      <c r="AO576" s="1"/>
      <c r="AP576" s="1"/>
      <c r="AQ576" s="14"/>
      <c r="AR576" s="14"/>
      <c r="AS576" s="14"/>
      <c r="AT576" s="10"/>
      <c r="AU576" s="1"/>
      <c r="AV576" s="10"/>
      <c r="AW576" s="1"/>
      <c r="AX576" s="1"/>
      <c r="AY576" s="1"/>
      <c r="AZ576" s="1"/>
      <c r="BA576" s="1"/>
      <c r="BB576" s="1"/>
      <c r="BC576" s="1"/>
      <c r="BD576" s="23"/>
      <c r="BE576" s="23"/>
      <c r="BF576" s="10"/>
      <c r="BG576" s="23"/>
      <c r="BH576" s="23"/>
      <c r="BI576" s="1"/>
      <c r="BJ576" t="s">
        <v>1169</v>
      </c>
    </row>
    <row r="577" spans="1:62" ht="12.75">
      <c r="A577" s="38" t="s">
        <v>132</v>
      </c>
      <c r="B577" t="s">
        <v>9</v>
      </c>
      <c r="C577" s="25">
        <v>252.3</v>
      </c>
      <c r="D577" t="s">
        <v>1227</v>
      </c>
      <c r="E577" s="25" t="s">
        <v>160</v>
      </c>
      <c r="F577" s="31">
        <v>1</v>
      </c>
      <c r="G577" s="31">
        <v>17</v>
      </c>
      <c r="H577" s="31">
        <f>G577/1.5</f>
        <v>11.333333333333334</v>
      </c>
      <c r="I577" t="s">
        <v>1412</v>
      </c>
      <c r="J577" s="1" t="s">
        <v>396</v>
      </c>
      <c r="K577" t="s">
        <v>1169</v>
      </c>
      <c r="L577" s="1" t="s">
        <v>1341</v>
      </c>
      <c r="M577" s="1" t="s">
        <v>416</v>
      </c>
      <c r="N577" t="s">
        <v>1096</v>
      </c>
      <c r="O577" s="4">
        <v>1</v>
      </c>
      <c r="P577" s="23"/>
      <c r="Q577">
        <v>17</v>
      </c>
      <c r="R577">
        <v>0</v>
      </c>
      <c r="S577">
        <v>0</v>
      </c>
      <c r="T577" s="6">
        <f>Q577+(R577/20)+(S577/240)</f>
        <v>17</v>
      </c>
      <c r="U577" s="6">
        <f>T577/O577</f>
        <v>17</v>
      </c>
      <c r="V577" s="10"/>
      <c r="W577" s="10"/>
      <c r="X577" s="10"/>
      <c r="Y577" s="10"/>
      <c r="Z577" s="10"/>
      <c r="AA577" s="10"/>
      <c r="AB577" s="10"/>
      <c r="AC577" s="14"/>
      <c r="AE577" s="1"/>
      <c r="AF577" s="1"/>
      <c r="AH577" s="1"/>
      <c r="AI577" s="1"/>
      <c r="AJ577" s="1"/>
      <c r="AK577" s="1"/>
      <c r="AN577" s="1"/>
      <c r="AO577" s="1"/>
      <c r="AP577" s="1"/>
      <c r="AQ577" s="14"/>
      <c r="AR577" s="14"/>
      <c r="AS577" s="14"/>
      <c r="AT577" s="10"/>
      <c r="AU577" s="1"/>
      <c r="AV577" s="10"/>
      <c r="AW577" s="1"/>
      <c r="AX577" s="1"/>
      <c r="AY577" s="1"/>
      <c r="AZ577" s="1"/>
      <c r="BA577" s="1"/>
      <c r="BB577" s="1"/>
      <c r="BC577" s="1"/>
      <c r="BD577" s="23"/>
      <c r="BE577" s="23"/>
      <c r="BF577" s="10"/>
      <c r="BG577" s="23"/>
      <c r="BH577" s="23"/>
      <c r="BI577" s="1"/>
      <c r="BJ577" t="s">
        <v>1169</v>
      </c>
    </row>
    <row r="578" spans="1:62" ht="12.75">
      <c r="A578" s="38" t="s">
        <v>132</v>
      </c>
      <c r="B578" t="s">
        <v>9</v>
      </c>
      <c r="C578" s="25">
        <v>252.4</v>
      </c>
      <c r="D578" t="s">
        <v>1227</v>
      </c>
      <c r="E578" s="25" t="s">
        <v>160</v>
      </c>
      <c r="F578" s="31"/>
      <c r="G578" s="30"/>
      <c r="H578" s="31">
        <f>G578/1.5</f>
        <v>0</v>
      </c>
      <c r="I578" t="s">
        <v>782</v>
      </c>
      <c r="J578" s="1" t="s">
        <v>396</v>
      </c>
      <c r="K578" t="s">
        <v>621</v>
      </c>
      <c r="L578" s="1" t="s">
        <v>809</v>
      </c>
      <c r="M578" s="1" t="s">
        <v>416</v>
      </c>
      <c r="N578" t="s">
        <v>849</v>
      </c>
      <c r="O578" s="4"/>
      <c r="P578" s="23">
        <v>42</v>
      </c>
      <c r="Q578">
        <v>14</v>
      </c>
      <c r="R578">
        <v>14</v>
      </c>
      <c r="S578">
        <v>0</v>
      </c>
      <c r="T578" s="6">
        <f>Q578+(R578/20)+(S578/240)</f>
        <v>14.7</v>
      </c>
      <c r="V578" s="10">
        <f>(T578*20)/P578</f>
        <v>7</v>
      </c>
      <c r="W578" s="10"/>
      <c r="X578" s="10"/>
      <c r="Y578" s="10"/>
      <c r="Z578" s="10"/>
      <c r="AA578" s="10"/>
      <c r="AB578" s="10"/>
      <c r="AC578" s="14"/>
      <c r="AE578" s="1"/>
      <c r="AF578" s="1"/>
      <c r="AH578" s="1"/>
      <c r="AI578" s="1"/>
      <c r="AJ578" s="1"/>
      <c r="AK578" s="1"/>
      <c r="AN578" s="1"/>
      <c r="AO578" s="1"/>
      <c r="AP578" s="1"/>
      <c r="AQ578" s="14"/>
      <c r="AR578" s="14"/>
      <c r="AS578" s="14"/>
      <c r="AT578" s="10"/>
      <c r="AU578" s="1"/>
      <c r="AV578" s="10"/>
      <c r="AW578" s="1"/>
      <c r="AX578" s="1"/>
      <c r="AY578" s="1"/>
      <c r="AZ578" s="1"/>
      <c r="BA578" s="1"/>
      <c r="BB578" s="1"/>
      <c r="BC578" s="1"/>
      <c r="BD578" s="23"/>
      <c r="BE578" s="23"/>
      <c r="BF578" s="10"/>
      <c r="BG578" s="23"/>
      <c r="BH578" s="23"/>
      <c r="BI578" s="1"/>
      <c r="BJ578" t="s">
        <v>621</v>
      </c>
    </row>
    <row r="579" spans="1:62" ht="12.75">
      <c r="A579" s="38" t="s">
        <v>132</v>
      </c>
      <c r="B579" t="s">
        <v>9</v>
      </c>
      <c r="C579" s="25">
        <v>252.5</v>
      </c>
      <c r="D579" t="s">
        <v>1227</v>
      </c>
      <c r="E579" s="25" t="s">
        <v>160</v>
      </c>
      <c r="F579" s="31"/>
      <c r="G579" s="30"/>
      <c r="H579" s="31">
        <f>G579/1.5</f>
        <v>0</v>
      </c>
      <c r="I579" t="s">
        <v>782</v>
      </c>
      <c r="J579" s="1" t="s">
        <v>396</v>
      </c>
      <c r="K579" t="s">
        <v>621</v>
      </c>
      <c r="L579" s="1" t="s">
        <v>809</v>
      </c>
      <c r="M579" s="1" t="s">
        <v>416</v>
      </c>
      <c r="N579" t="s">
        <v>370</v>
      </c>
      <c r="O579" s="4"/>
      <c r="P579" s="23">
        <v>24</v>
      </c>
      <c r="Q579">
        <v>14</v>
      </c>
      <c r="R579">
        <v>4</v>
      </c>
      <c r="S579">
        <v>0</v>
      </c>
      <c r="T579" s="6">
        <f>Q579+(R579/20)+(S579/240)</f>
        <v>14.2</v>
      </c>
      <c r="V579" s="10">
        <f>(T579*20)/P579</f>
        <v>11.833333333333334</v>
      </c>
      <c r="W579" s="10"/>
      <c r="X579" s="10"/>
      <c r="Y579" s="10"/>
      <c r="Z579" s="10"/>
      <c r="AA579" s="10"/>
      <c r="AB579" s="10"/>
      <c r="AC579" s="14"/>
      <c r="AE579" s="1"/>
      <c r="AF579" s="1"/>
      <c r="AH579" s="1"/>
      <c r="AI579" s="1"/>
      <c r="AJ579" s="1"/>
      <c r="AK579" s="1"/>
      <c r="AN579" s="1"/>
      <c r="AO579" s="1"/>
      <c r="AP579" s="1"/>
      <c r="AQ579" s="14"/>
      <c r="AR579" s="14"/>
      <c r="AS579" s="14"/>
      <c r="AT579" s="10"/>
      <c r="AU579" s="1"/>
      <c r="AV579" s="10"/>
      <c r="AW579" s="1"/>
      <c r="AX579" s="1"/>
      <c r="AY579" s="1"/>
      <c r="AZ579" s="1"/>
      <c r="BA579" s="1"/>
      <c r="BB579" s="1"/>
      <c r="BC579" s="1"/>
      <c r="BD579" s="23"/>
      <c r="BE579" s="23"/>
      <c r="BF579" s="10"/>
      <c r="BG579" s="23"/>
      <c r="BH579" s="23"/>
      <c r="BI579" s="1"/>
      <c r="BJ579" t="s">
        <v>621</v>
      </c>
    </row>
    <row r="580" spans="2:61" ht="12.75">
      <c r="B580" s="22"/>
      <c r="C580" s="25"/>
      <c r="E580" s="25"/>
      <c r="F580" s="31"/>
      <c r="G580" s="31"/>
      <c r="H580" s="31"/>
      <c r="J580" s="1"/>
      <c r="L580" s="1"/>
      <c r="M580" s="1"/>
      <c r="O580" s="4"/>
      <c r="P580" s="23"/>
      <c r="T580" s="6"/>
      <c r="U580" s="6"/>
      <c r="V580" s="10"/>
      <c r="W580" s="10"/>
      <c r="X580" s="10"/>
      <c r="Y580" s="10"/>
      <c r="Z580" s="10"/>
      <c r="AA580" s="10"/>
      <c r="AB580" s="10"/>
      <c r="AC580" s="14"/>
      <c r="AE580" s="1"/>
      <c r="AF580" s="1"/>
      <c r="AH580" s="1"/>
      <c r="AI580" s="1"/>
      <c r="AJ580" s="1"/>
      <c r="AK580" s="1"/>
      <c r="AN580" s="1"/>
      <c r="AO580" s="1"/>
      <c r="AP580" s="1"/>
      <c r="AQ580" s="14"/>
      <c r="AR580" s="14"/>
      <c r="AS580" s="14"/>
      <c r="AT580" s="10"/>
      <c r="AU580" s="1"/>
      <c r="AV580" s="10"/>
      <c r="AW580" s="1"/>
      <c r="AX580" s="1"/>
      <c r="AY580" s="1"/>
      <c r="AZ580" s="1"/>
      <c r="BA580" s="1"/>
      <c r="BB580" s="1"/>
      <c r="BC580" s="1"/>
      <c r="BD580" s="23"/>
      <c r="BE580" s="23"/>
      <c r="BF580" s="10"/>
      <c r="BG580" s="23"/>
      <c r="BH580" s="23"/>
      <c r="BI580" s="1"/>
    </row>
    <row r="581" spans="1:62" ht="12.75">
      <c r="A581" s="38" t="s">
        <v>132</v>
      </c>
      <c r="B581" t="s">
        <v>9</v>
      </c>
      <c r="C581" s="25" t="s">
        <v>302</v>
      </c>
      <c r="D581" t="s">
        <v>1227</v>
      </c>
      <c r="E581" s="25" t="s">
        <v>160</v>
      </c>
      <c r="F581" s="31">
        <v>2.25</v>
      </c>
      <c r="G581" s="31">
        <v>16.61111111111111</v>
      </c>
      <c r="H581" s="31">
        <f>G581/1.5</f>
        <v>11.074074074074074</v>
      </c>
      <c r="I581" t="s">
        <v>609</v>
      </c>
      <c r="J581" s="1" t="s">
        <v>396</v>
      </c>
      <c r="K581" t="s">
        <v>621</v>
      </c>
      <c r="L581" s="1" t="s">
        <v>809</v>
      </c>
      <c r="M581" s="1" t="s">
        <v>416</v>
      </c>
      <c r="N581" t="s">
        <v>195</v>
      </c>
      <c r="O581" s="4">
        <v>2.25</v>
      </c>
      <c r="P581" s="23"/>
      <c r="Q581">
        <v>37</v>
      </c>
      <c r="R581">
        <v>7</v>
      </c>
      <c r="S581">
        <v>6</v>
      </c>
      <c r="T581" s="6">
        <f>Q581+(R581/20)+(S581/240)</f>
        <v>37.375</v>
      </c>
      <c r="U581" s="6">
        <f>T581/O581</f>
        <v>16.61111111111111</v>
      </c>
      <c r="V581" s="10"/>
      <c r="W581" s="10"/>
      <c r="X581" s="10"/>
      <c r="Y581" s="10"/>
      <c r="Z581" s="10"/>
      <c r="AA581" s="10"/>
      <c r="AB581" s="10"/>
      <c r="AC581" s="14"/>
      <c r="AE581" s="1"/>
      <c r="AF581" s="1"/>
      <c r="AH581" s="1"/>
      <c r="AI581" s="1"/>
      <c r="AJ581" s="1"/>
      <c r="AK581" s="1"/>
      <c r="AN581" s="1"/>
      <c r="AO581" s="1"/>
      <c r="AP581" s="1"/>
      <c r="AQ581" s="14"/>
      <c r="AR581" s="14"/>
      <c r="AS581" s="14"/>
      <c r="AT581" s="10"/>
      <c r="AU581" s="1"/>
      <c r="AV581" s="10"/>
      <c r="AW581" s="1"/>
      <c r="AX581" s="1"/>
      <c r="AY581" s="1"/>
      <c r="AZ581" s="1"/>
      <c r="BA581" s="1"/>
      <c r="BB581" s="1"/>
      <c r="BC581" s="1"/>
      <c r="BD581" s="23"/>
      <c r="BE581" s="23"/>
      <c r="BF581" s="10"/>
      <c r="BG581" s="23"/>
      <c r="BH581" s="23"/>
      <c r="BI581" s="1"/>
      <c r="BJ581" t="s">
        <v>621</v>
      </c>
    </row>
    <row r="582" spans="1:62" ht="12.75">
      <c r="A582" s="38" t="s">
        <v>132</v>
      </c>
      <c r="B582" t="s">
        <v>9</v>
      </c>
      <c r="C582" s="25" t="s">
        <v>303</v>
      </c>
      <c r="D582" t="s">
        <v>1227</v>
      </c>
      <c r="E582" s="25" t="s">
        <v>160</v>
      </c>
      <c r="F582" s="31">
        <v>12</v>
      </c>
      <c r="G582" s="31">
        <v>5.841666666666666</v>
      </c>
      <c r="H582" s="31">
        <f>G582/1.5</f>
        <v>3.894444444444444</v>
      </c>
      <c r="I582" t="s">
        <v>579</v>
      </c>
      <c r="J582" s="1" t="s">
        <v>396</v>
      </c>
      <c r="K582" t="s">
        <v>512</v>
      </c>
      <c r="L582" s="1" t="s">
        <v>1326</v>
      </c>
      <c r="M582" s="1" t="s">
        <v>811</v>
      </c>
      <c r="N582" t="s">
        <v>1360</v>
      </c>
      <c r="O582" s="4">
        <v>12</v>
      </c>
      <c r="P582" s="23"/>
      <c r="Q582">
        <v>70</v>
      </c>
      <c r="R582">
        <v>2</v>
      </c>
      <c r="S582">
        <v>0</v>
      </c>
      <c r="T582" s="6">
        <f>Q582+(R582/20)+(S582/240)</f>
        <v>70.1</v>
      </c>
      <c r="U582" s="6">
        <f>T582/O582</f>
        <v>5.841666666666666</v>
      </c>
      <c r="V582" s="10"/>
      <c r="W582" s="10"/>
      <c r="X582" s="10"/>
      <c r="Y582" s="10"/>
      <c r="Z582" s="10"/>
      <c r="AA582" s="10"/>
      <c r="AB582" s="10"/>
      <c r="AC582" s="14"/>
      <c r="AE582" s="1"/>
      <c r="AF582" s="1"/>
      <c r="AH582" s="1"/>
      <c r="AI582" s="1"/>
      <c r="AJ582" s="1"/>
      <c r="AK582" s="1"/>
      <c r="AN582" s="1"/>
      <c r="AO582" s="1"/>
      <c r="AP582" s="1"/>
      <c r="AQ582" s="14"/>
      <c r="AR582" s="14"/>
      <c r="AS582" s="14"/>
      <c r="AT582" s="10"/>
      <c r="AU582" s="1"/>
      <c r="AV582" s="10"/>
      <c r="AW582" s="1"/>
      <c r="AX582" s="1"/>
      <c r="AY582" s="1"/>
      <c r="AZ582" s="1"/>
      <c r="BA582" s="1"/>
      <c r="BB582" s="1"/>
      <c r="BC582" s="1"/>
      <c r="BD582" s="23"/>
      <c r="BE582" s="23"/>
      <c r="BF582" s="10"/>
      <c r="BG582" s="23"/>
      <c r="BH582" s="23"/>
      <c r="BI582" s="1"/>
      <c r="BJ582" t="s">
        <v>512</v>
      </c>
    </row>
    <row r="583" spans="1:62" ht="12.75">
      <c r="A583" s="38" t="s">
        <v>132</v>
      </c>
      <c r="B583" t="s">
        <v>9</v>
      </c>
      <c r="C583" s="25" t="s">
        <v>304</v>
      </c>
      <c r="D583" t="s">
        <v>1227</v>
      </c>
      <c r="E583" s="25" t="s">
        <v>160</v>
      </c>
      <c r="F583" s="31"/>
      <c r="G583" s="30"/>
      <c r="H583" s="31">
        <f>G583/1.5</f>
        <v>0</v>
      </c>
      <c r="I583" t="s">
        <v>45</v>
      </c>
      <c r="J583" s="1" t="s">
        <v>396</v>
      </c>
      <c r="K583" t="s">
        <v>690</v>
      </c>
      <c r="L583" s="1" t="s">
        <v>1341</v>
      </c>
      <c r="M583" s="1" t="s">
        <v>1064</v>
      </c>
      <c r="N583" t="s">
        <v>1048</v>
      </c>
      <c r="O583" s="4"/>
      <c r="P583" s="23">
        <v>24</v>
      </c>
      <c r="Q583">
        <v>6</v>
      </c>
      <c r="R583">
        <v>2</v>
      </c>
      <c r="S583">
        <v>6</v>
      </c>
      <c r="T583" s="6">
        <f>Q583+(R583/20)+(S583/240)</f>
        <v>6.125</v>
      </c>
      <c r="V583" s="10">
        <f>(T583*20)/P583</f>
        <v>5.104166666666667</v>
      </c>
      <c r="W583" s="10"/>
      <c r="X583" s="10"/>
      <c r="Y583" s="10"/>
      <c r="Z583" s="10"/>
      <c r="AA583" s="10"/>
      <c r="AB583" s="10"/>
      <c r="AC583" s="14"/>
      <c r="AE583" s="1"/>
      <c r="AF583" s="1"/>
      <c r="AH583" s="1"/>
      <c r="AI583" s="1"/>
      <c r="AJ583" s="1"/>
      <c r="AK583" s="1"/>
      <c r="AN583" s="1"/>
      <c r="AO583" s="1"/>
      <c r="AP583" s="1"/>
      <c r="AQ583" s="14"/>
      <c r="AR583" s="14"/>
      <c r="AS583" s="14"/>
      <c r="AT583" s="10"/>
      <c r="AU583" s="1"/>
      <c r="AV583" s="10"/>
      <c r="AW583" s="1"/>
      <c r="AX583" s="1"/>
      <c r="AY583" s="1"/>
      <c r="AZ583" s="1"/>
      <c r="BA583" s="1"/>
      <c r="BB583" s="1"/>
      <c r="BC583" s="1"/>
      <c r="BD583" s="23"/>
      <c r="BE583" s="23"/>
      <c r="BF583" s="10"/>
      <c r="BG583" s="23"/>
      <c r="BH583" s="23"/>
      <c r="BI583" s="1"/>
      <c r="BJ583" t="s">
        <v>690</v>
      </c>
    </row>
    <row r="584" spans="1:61" ht="12.75">
      <c r="A584" s="16"/>
      <c r="B584" s="22"/>
      <c r="C584" s="25"/>
      <c r="E584" s="25"/>
      <c r="F584" s="31"/>
      <c r="G584" s="30"/>
      <c r="H584" s="31"/>
      <c r="J584" s="1"/>
      <c r="L584" s="1"/>
      <c r="M584" s="1"/>
      <c r="O584" s="4"/>
      <c r="P584" s="23"/>
      <c r="W584" s="10"/>
      <c r="X584" s="10"/>
      <c r="Y584" s="10"/>
      <c r="Z584" s="10"/>
      <c r="AA584" s="10"/>
      <c r="AB584" s="10"/>
      <c r="AC584" s="14"/>
      <c r="AE584" s="1"/>
      <c r="AF584" s="1"/>
      <c r="AH584" s="1"/>
      <c r="AI584" s="1"/>
      <c r="AJ584" s="1"/>
      <c r="AK584" s="1"/>
      <c r="AN584" s="1"/>
      <c r="AO584" s="1"/>
      <c r="AP584" s="1"/>
      <c r="AQ584" s="14"/>
      <c r="AR584" s="14"/>
      <c r="AS584" s="14"/>
      <c r="AT584" s="10"/>
      <c r="AU584" s="1"/>
      <c r="AV584" s="10"/>
      <c r="AW584" s="1"/>
      <c r="AX584" s="1"/>
      <c r="AY584" s="1"/>
      <c r="AZ584" s="1"/>
      <c r="BA584" s="1"/>
      <c r="BB584" s="1"/>
      <c r="BC584" s="1"/>
      <c r="BD584" s="23"/>
      <c r="BE584" s="23"/>
      <c r="BF584" s="10"/>
      <c r="BG584" s="23"/>
      <c r="BH584" s="23"/>
      <c r="BI584" s="1"/>
    </row>
    <row r="585" spans="1:62" ht="12.75">
      <c r="A585" s="38" t="s">
        <v>133</v>
      </c>
      <c r="B585" t="s">
        <v>9</v>
      </c>
      <c r="C585" s="25">
        <v>253.1</v>
      </c>
      <c r="D585" t="s">
        <v>1228</v>
      </c>
      <c r="E585" s="25" t="s">
        <v>160</v>
      </c>
      <c r="F585" s="31"/>
      <c r="G585" s="30"/>
      <c r="H585" s="31">
        <f>G585/1.5</f>
        <v>0</v>
      </c>
      <c r="I585" t="s">
        <v>765</v>
      </c>
      <c r="J585" s="1" t="s">
        <v>396</v>
      </c>
      <c r="K585" t="s">
        <v>715</v>
      </c>
      <c r="L585" s="1" t="s">
        <v>1341</v>
      </c>
      <c r="M585" s="1" t="s">
        <v>416</v>
      </c>
      <c r="N585" t="s">
        <v>1265</v>
      </c>
      <c r="O585" s="4"/>
      <c r="P585" s="23">
        <v>180</v>
      </c>
      <c r="Q585">
        <v>99</v>
      </c>
      <c r="R585">
        <v>0</v>
      </c>
      <c r="S585">
        <v>0</v>
      </c>
      <c r="T585" s="6">
        <f>Q585+(R585/20)+(S585/240)</f>
        <v>99</v>
      </c>
      <c r="V585" s="10">
        <f>(T585*20)/P585</f>
        <v>11</v>
      </c>
      <c r="W585" s="10"/>
      <c r="X585" s="10"/>
      <c r="Y585" s="10"/>
      <c r="Z585" s="10"/>
      <c r="AA585" s="10"/>
      <c r="AB585" s="10"/>
      <c r="AC585" s="14"/>
      <c r="AE585" s="1"/>
      <c r="AF585" s="1"/>
      <c r="AH585" s="1"/>
      <c r="AI585" s="1"/>
      <c r="AJ585" s="1"/>
      <c r="AK585" s="1"/>
      <c r="AN585" s="1"/>
      <c r="AO585" s="1"/>
      <c r="AP585" s="1"/>
      <c r="AQ585" s="14"/>
      <c r="AR585" s="14"/>
      <c r="AS585" s="14"/>
      <c r="AT585" s="10"/>
      <c r="AU585" s="1"/>
      <c r="AV585" s="10"/>
      <c r="AW585" s="1"/>
      <c r="AX585" s="1"/>
      <c r="AY585" s="1"/>
      <c r="AZ585" s="1"/>
      <c r="BA585" s="1"/>
      <c r="BB585" s="1"/>
      <c r="BC585" s="1"/>
      <c r="BD585" s="23"/>
      <c r="BE585" s="23"/>
      <c r="BF585" s="10"/>
      <c r="BG585" s="23"/>
      <c r="BH585" s="23"/>
      <c r="BI585" s="1"/>
      <c r="BJ585" t="s">
        <v>715</v>
      </c>
    </row>
    <row r="586" spans="1:62" ht="12.75">
      <c r="A586" s="38" t="s">
        <v>133</v>
      </c>
      <c r="B586" t="s">
        <v>9</v>
      </c>
      <c r="C586" s="25">
        <v>253.2</v>
      </c>
      <c r="D586" t="s">
        <v>1228</v>
      </c>
      <c r="E586" s="25" t="s">
        <v>160</v>
      </c>
      <c r="F586" s="31">
        <f>4/3</f>
        <v>1.3333333333333333</v>
      </c>
      <c r="G586" s="31">
        <v>18</v>
      </c>
      <c r="H586" s="31">
        <f>G586/1.5</f>
        <v>12</v>
      </c>
      <c r="I586" t="s">
        <v>1412</v>
      </c>
      <c r="J586" s="1" t="s">
        <v>396</v>
      </c>
      <c r="K586" t="s">
        <v>1169</v>
      </c>
      <c r="L586" s="1" t="s">
        <v>1341</v>
      </c>
      <c r="M586" s="1" t="s">
        <v>416</v>
      </c>
      <c r="N586" t="s">
        <v>379</v>
      </c>
      <c r="O586" s="4">
        <f>4/3</f>
        <v>1.3333333333333333</v>
      </c>
      <c r="P586" s="23"/>
      <c r="Q586">
        <v>24</v>
      </c>
      <c r="R586">
        <v>0</v>
      </c>
      <c r="S586">
        <v>0</v>
      </c>
      <c r="T586" s="6">
        <f>Q586+(R586/20)+(S586/240)</f>
        <v>24</v>
      </c>
      <c r="U586" s="6">
        <f>T586/O586</f>
        <v>18</v>
      </c>
      <c r="V586" s="10"/>
      <c r="W586" s="10"/>
      <c r="X586" s="10"/>
      <c r="Y586" s="10"/>
      <c r="Z586" s="10"/>
      <c r="AA586" s="10"/>
      <c r="AB586" s="10"/>
      <c r="AC586" s="14"/>
      <c r="AE586" s="1"/>
      <c r="AF586" s="1"/>
      <c r="AH586" s="1"/>
      <c r="AI586" s="1"/>
      <c r="AJ586" s="1"/>
      <c r="AK586" s="1"/>
      <c r="AN586" s="1"/>
      <c r="AO586" s="1"/>
      <c r="AP586" s="1"/>
      <c r="AQ586" s="14"/>
      <c r="AR586" s="14"/>
      <c r="AS586" s="14"/>
      <c r="AT586" s="10"/>
      <c r="AU586" s="1"/>
      <c r="AV586" s="10"/>
      <c r="AW586" s="1"/>
      <c r="AX586" s="1"/>
      <c r="AY586" s="1"/>
      <c r="AZ586" s="1"/>
      <c r="BA586" s="1"/>
      <c r="BB586" s="1"/>
      <c r="BC586" s="1"/>
      <c r="BD586" s="23"/>
      <c r="BE586" s="23"/>
      <c r="BF586" s="10"/>
      <c r="BG586" s="23"/>
      <c r="BH586" s="23"/>
      <c r="BI586" s="1"/>
      <c r="BJ586" t="s">
        <v>1169</v>
      </c>
    </row>
    <row r="587" spans="1:62" ht="12.75">
      <c r="A587" s="38" t="s">
        <v>133</v>
      </c>
      <c r="B587" t="s">
        <v>9</v>
      </c>
      <c r="C587" s="25">
        <v>253.3</v>
      </c>
      <c r="D587" t="s">
        <v>1228</v>
      </c>
      <c r="E587" s="25" t="s">
        <v>160</v>
      </c>
      <c r="F587" s="31">
        <v>1</v>
      </c>
      <c r="G587" s="31">
        <v>17</v>
      </c>
      <c r="H587" s="31">
        <f>G587/1.5</f>
        <v>11.333333333333334</v>
      </c>
      <c r="I587" t="s">
        <v>1412</v>
      </c>
      <c r="J587" s="1" t="s">
        <v>396</v>
      </c>
      <c r="K587" t="s">
        <v>1169</v>
      </c>
      <c r="L587" s="1" t="s">
        <v>1341</v>
      </c>
      <c r="M587" s="1" t="s">
        <v>416</v>
      </c>
      <c r="N587" t="s">
        <v>1097</v>
      </c>
      <c r="O587" s="4">
        <v>1</v>
      </c>
      <c r="P587" s="23"/>
      <c r="Q587">
        <v>17</v>
      </c>
      <c r="R587">
        <v>0</v>
      </c>
      <c r="S587">
        <v>0</v>
      </c>
      <c r="T587" s="6">
        <f>Q587+(R587/20)+(S587/240)</f>
        <v>17</v>
      </c>
      <c r="U587" s="6">
        <f>T587/O587</f>
        <v>17</v>
      </c>
      <c r="V587" s="10"/>
      <c r="W587" s="10"/>
      <c r="X587" s="10"/>
      <c r="Y587" s="10"/>
      <c r="Z587" s="10"/>
      <c r="AA587" s="10"/>
      <c r="AB587" s="10"/>
      <c r="AC587" s="14"/>
      <c r="AE587" s="1"/>
      <c r="AF587" s="1"/>
      <c r="AH587" s="1"/>
      <c r="AI587" s="1"/>
      <c r="AJ587" s="1"/>
      <c r="AK587" s="1"/>
      <c r="AN587" s="1"/>
      <c r="AO587" s="1"/>
      <c r="AP587" s="1"/>
      <c r="AQ587" s="14"/>
      <c r="AR587" s="14"/>
      <c r="AS587" s="14"/>
      <c r="AT587" s="10"/>
      <c r="AU587" s="1"/>
      <c r="AV587" s="10"/>
      <c r="AW587" s="1"/>
      <c r="AX587" s="1"/>
      <c r="AY587" s="1"/>
      <c r="AZ587" s="1"/>
      <c r="BA587" s="1"/>
      <c r="BB587" s="1"/>
      <c r="BC587" s="1"/>
      <c r="BD587" s="23"/>
      <c r="BE587" s="23"/>
      <c r="BF587" s="10"/>
      <c r="BG587" s="23"/>
      <c r="BH587" s="23"/>
      <c r="BI587" s="1"/>
      <c r="BJ587" t="s">
        <v>1169</v>
      </c>
    </row>
    <row r="588" spans="1:62" ht="12.75">
      <c r="A588" s="38" t="s">
        <v>133</v>
      </c>
      <c r="B588" t="s">
        <v>9</v>
      </c>
      <c r="C588" s="25">
        <v>253.4</v>
      </c>
      <c r="D588" t="s">
        <v>1228</v>
      </c>
      <c r="E588" s="25" t="s">
        <v>160</v>
      </c>
      <c r="F588" s="31"/>
      <c r="G588" s="30"/>
      <c r="H588" s="31">
        <f>G588/1.5</f>
        <v>0</v>
      </c>
      <c r="I588" t="s">
        <v>776</v>
      </c>
      <c r="J588" s="1" t="s">
        <v>396</v>
      </c>
      <c r="K588" t="s">
        <v>621</v>
      </c>
      <c r="L588" s="1" t="s">
        <v>809</v>
      </c>
      <c r="M588" s="1" t="s">
        <v>416</v>
      </c>
      <c r="N588" t="s">
        <v>835</v>
      </c>
      <c r="O588" s="4"/>
      <c r="P588" s="23">
        <v>42</v>
      </c>
      <c r="Q588">
        <v>14</v>
      </c>
      <c r="R588">
        <v>14</v>
      </c>
      <c r="S588">
        <v>0</v>
      </c>
      <c r="T588" s="6">
        <f>Q588+(R588/20)+(S588/240)</f>
        <v>14.7</v>
      </c>
      <c r="V588" s="10">
        <f>(T588*20)/P588</f>
        <v>7</v>
      </c>
      <c r="W588" s="10"/>
      <c r="X588" s="10"/>
      <c r="Y588" s="10"/>
      <c r="Z588" s="10"/>
      <c r="AA588" s="10"/>
      <c r="AB588" s="10"/>
      <c r="AC588" s="14"/>
      <c r="AE588" s="1"/>
      <c r="AF588" s="1"/>
      <c r="AH588" s="1"/>
      <c r="AI588" s="1"/>
      <c r="AJ588" s="1"/>
      <c r="AK588" s="1"/>
      <c r="AN588" s="1"/>
      <c r="AO588" s="1"/>
      <c r="AP588" s="1"/>
      <c r="AQ588" s="14"/>
      <c r="AR588" s="14"/>
      <c r="AS588" s="14"/>
      <c r="AT588" s="10"/>
      <c r="AU588" s="1"/>
      <c r="AV588" s="10"/>
      <c r="AW588" s="1"/>
      <c r="AX588" s="1"/>
      <c r="AY588" s="1"/>
      <c r="AZ588" s="1"/>
      <c r="BA588" s="1"/>
      <c r="BB588" s="1"/>
      <c r="BC588" s="1"/>
      <c r="BD588" s="23"/>
      <c r="BE588" s="23"/>
      <c r="BF588" s="10"/>
      <c r="BG588" s="23"/>
      <c r="BH588" s="23"/>
      <c r="BI588" s="1"/>
      <c r="BJ588" t="s">
        <v>621</v>
      </c>
    </row>
    <row r="589" spans="1:62" ht="12.75">
      <c r="A589" s="38" t="s">
        <v>133</v>
      </c>
      <c r="B589" t="s">
        <v>9</v>
      </c>
      <c r="C589" s="25">
        <v>253.5</v>
      </c>
      <c r="D589" t="s">
        <v>1228</v>
      </c>
      <c r="E589" s="25" t="s">
        <v>160</v>
      </c>
      <c r="F589" s="31"/>
      <c r="G589" s="30"/>
      <c r="H589" s="31">
        <f>G589/1.5</f>
        <v>0</v>
      </c>
      <c r="I589" t="s">
        <v>776</v>
      </c>
      <c r="J589" s="1" t="s">
        <v>396</v>
      </c>
      <c r="K589" t="s">
        <v>621</v>
      </c>
      <c r="L589" s="1" t="s">
        <v>809</v>
      </c>
      <c r="M589" s="1" t="s">
        <v>416</v>
      </c>
      <c r="N589" t="s">
        <v>370</v>
      </c>
      <c r="O589" s="4"/>
      <c r="P589" s="23">
        <v>24</v>
      </c>
      <c r="Q589">
        <v>8</v>
      </c>
      <c r="R589">
        <v>8</v>
      </c>
      <c r="S589">
        <v>0</v>
      </c>
      <c r="T589" s="6">
        <f>Q589+(R589/20)+(S589/240)</f>
        <v>8.4</v>
      </c>
      <c r="V589" s="10">
        <f>(T589*20)/P589</f>
        <v>7</v>
      </c>
      <c r="W589" s="10"/>
      <c r="X589" s="10"/>
      <c r="Y589" s="10"/>
      <c r="Z589" s="10"/>
      <c r="AA589" s="10"/>
      <c r="AB589" s="10"/>
      <c r="AC589" s="14"/>
      <c r="AE589" s="1"/>
      <c r="AF589" s="1"/>
      <c r="AH589" s="1"/>
      <c r="AI589" s="1"/>
      <c r="AJ589" s="1"/>
      <c r="AK589" s="1"/>
      <c r="AN589" s="1"/>
      <c r="AO589" s="1"/>
      <c r="AP589" s="1"/>
      <c r="AQ589" s="14"/>
      <c r="AR589" s="14"/>
      <c r="AS589" s="14"/>
      <c r="AT589" s="10"/>
      <c r="AU589" s="1"/>
      <c r="AV589" s="10"/>
      <c r="AW589" s="1"/>
      <c r="AX589" s="1"/>
      <c r="AY589" s="1"/>
      <c r="AZ589" s="1"/>
      <c r="BA589" s="1"/>
      <c r="BB589" s="1"/>
      <c r="BC589" s="1"/>
      <c r="BD589" s="23"/>
      <c r="BE589" s="23"/>
      <c r="BF589" s="10"/>
      <c r="BG589" s="23"/>
      <c r="BH589" s="23"/>
      <c r="BI589" s="1"/>
      <c r="BJ589" t="s">
        <v>621</v>
      </c>
    </row>
    <row r="590" spans="2:61" ht="12.75">
      <c r="B590" s="22"/>
      <c r="C590" s="25"/>
      <c r="E590" s="25"/>
      <c r="F590" s="31"/>
      <c r="G590" s="30"/>
      <c r="H590" s="31"/>
      <c r="J590" s="1"/>
      <c r="L590" s="1"/>
      <c r="M590" s="1"/>
      <c r="O590" s="4"/>
      <c r="P590" s="23"/>
      <c r="W590" s="10"/>
      <c r="X590" s="10"/>
      <c r="Y590" s="10"/>
      <c r="Z590" s="10"/>
      <c r="AA590" s="10"/>
      <c r="AB590" s="10"/>
      <c r="AC590" s="14"/>
      <c r="AE590" s="1"/>
      <c r="AF590" s="1"/>
      <c r="AH590" s="1"/>
      <c r="AI590" s="1"/>
      <c r="AJ590" s="1"/>
      <c r="AK590" s="1"/>
      <c r="AN590" s="1"/>
      <c r="AO590" s="1"/>
      <c r="AP590" s="1"/>
      <c r="AQ590" s="14"/>
      <c r="AR590" s="14"/>
      <c r="AS590" s="14"/>
      <c r="AT590" s="10"/>
      <c r="AU590" s="1"/>
      <c r="AV590" s="10"/>
      <c r="AW590" s="1"/>
      <c r="AX590" s="1"/>
      <c r="AY590" s="1"/>
      <c r="AZ590" s="1"/>
      <c r="BA590" s="1"/>
      <c r="BB590" s="1"/>
      <c r="BC590" s="1"/>
      <c r="BD590" s="23"/>
      <c r="BE590" s="23"/>
      <c r="BF590" s="10"/>
      <c r="BG590" s="23"/>
      <c r="BH590" s="23"/>
      <c r="BI590" s="1"/>
    </row>
    <row r="591" spans="1:62" ht="12.75">
      <c r="A591" s="38" t="s">
        <v>133</v>
      </c>
      <c r="B591" t="s">
        <v>9</v>
      </c>
      <c r="C591" s="25" t="s">
        <v>305</v>
      </c>
      <c r="D591" t="s">
        <v>1228</v>
      </c>
      <c r="E591" s="25" t="s">
        <v>160</v>
      </c>
      <c r="F591" s="31">
        <v>2.25</v>
      </c>
      <c r="G591" s="31">
        <v>16.61111111111111</v>
      </c>
      <c r="H591" s="31">
        <f>G591/1.5</f>
        <v>11.074074074074074</v>
      </c>
      <c r="I591" t="s">
        <v>776</v>
      </c>
      <c r="J591" s="1" t="s">
        <v>396</v>
      </c>
      <c r="K591" t="s">
        <v>621</v>
      </c>
      <c r="L591" s="1" t="s">
        <v>809</v>
      </c>
      <c r="M591" s="1" t="s">
        <v>416</v>
      </c>
      <c r="N591" t="s">
        <v>195</v>
      </c>
      <c r="O591" s="4">
        <v>2.25</v>
      </c>
      <c r="P591" s="23"/>
      <c r="Q591">
        <v>37</v>
      </c>
      <c r="R591">
        <v>7</v>
      </c>
      <c r="S591">
        <v>6</v>
      </c>
      <c r="T591" s="6">
        <f>Q591+(R591/20)+(S591/240)</f>
        <v>37.375</v>
      </c>
      <c r="U591" s="6">
        <f>T591/O591</f>
        <v>16.61111111111111</v>
      </c>
      <c r="V591" s="10"/>
      <c r="W591" s="10"/>
      <c r="X591" s="10"/>
      <c r="Y591" s="10"/>
      <c r="Z591" s="10"/>
      <c r="AA591" s="10"/>
      <c r="AB591" s="10"/>
      <c r="AC591" s="14"/>
      <c r="AE591" s="1"/>
      <c r="AF591" s="1"/>
      <c r="AH591" s="1"/>
      <c r="AI591" s="1"/>
      <c r="AJ591" s="1"/>
      <c r="AK591" s="1"/>
      <c r="AN591" s="1"/>
      <c r="AO591" s="1"/>
      <c r="AP591" s="1"/>
      <c r="AQ591" s="14"/>
      <c r="AR591" s="14"/>
      <c r="AS591" s="14"/>
      <c r="AT591" s="10"/>
      <c r="AU591" s="1"/>
      <c r="AV591" s="10"/>
      <c r="AW591" s="1"/>
      <c r="AX591" s="1"/>
      <c r="AY591" s="1"/>
      <c r="AZ591" s="1"/>
      <c r="BA591" s="1"/>
      <c r="BB591" s="1"/>
      <c r="BC591" s="1"/>
      <c r="BD591" s="23"/>
      <c r="BE591" s="23"/>
      <c r="BF591" s="10"/>
      <c r="BG591" s="23"/>
      <c r="BH591" s="23"/>
      <c r="BI591" s="1"/>
      <c r="BJ591" t="s">
        <v>621</v>
      </c>
    </row>
    <row r="592" spans="1:62" ht="12.75">
      <c r="A592" s="38" t="s">
        <v>133</v>
      </c>
      <c r="B592" t="s">
        <v>9</v>
      </c>
      <c r="C592" s="25" t="s">
        <v>306</v>
      </c>
      <c r="D592" t="s">
        <v>1228</v>
      </c>
      <c r="E592" s="25" t="s">
        <v>160</v>
      </c>
      <c r="F592" s="31">
        <v>12</v>
      </c>
      <c r="G592" s="31">
        <v>5.38125</v>
      </c>
      <c r="H592" s="31">
        <f>G592/1.5</f>
        <v>3.5875</v>
      </c>
      <c r="I592" t="s">
        <v>910</v>
      </c>
      <c r="J592" s="1" t="s">
        <v>396</v>
      </c>
      <c r="K592" t="s">
        <v>504</v>
      </c>
      <c r="L592" s="1" t="s">
        <v>1326</v>
      </c>
      <c r="M592" s="1" t="s">
        <v>9</v>
      </c>
      <c r="N592" t="s">
        <v>1360</v>
      </c>
      <c r="O592" s="4">
        <v>12</v>
      </c>
      <c r="P592" s="23"/>
      <c r="Q592">
        <v>64</v>
      </c>
      <c r="R592">
        <v>11</v>
      </c>
      <c r="S592">
        <v>6</v>
      </c>
      <c r="T592" s="6">
        <f>Q592+(R592/20)+(S592/240)</f>
        <v>64.575</v>
      </c>
      <c r="U592" s="6">
        <f>T592/O592</f>
        <v>5.3812500000000005</v>
      </c>
      <c r="V592" s="10"/>
      <c r="W592" s="10"/>
      <c r="X592" s="10"/>
      <c r="Y592" s="10"/>
      <c r="Z592" s="10"/>
      <c r="AA592" s="10"/>
      <c r="AB592" s="10"/>
      <c r="AC592" s="14"/>
      <c r="AE592" s="1"/>
      <c r="AF592" s="1"/>
      <c r="AH592" s="1"/>
      <c r="AI592" s="1"/>
      <c r="AJ592" s="1"/>
      <c r="AK592" s="1"/>
      <c r="AN592" s="1"/>
      <c r="AO592" s="1"/>
      <c r="AP592" s="1"/>
      <c r="AQ592" s="14"/>
      <c r="AR592" s="14"/>
      <c r="AS592" s="14"/>
      <c r="AT592" s="10"/>
      <c r="AU592" s="1"/>
      <c r="AV592" s="10"/>
      <c r="AW592" s="1"/>
      <c r="AX592" s="1"/>
      <c r="AY592" s="1"/>
      <c r="AZ592" s="1"/>
      <c r="BA592" s="1"/>
      <c r="BB592" s="1"/>
      <c r="BC592" s="1"/>
      <c r="BD592" s="23"/>
      <c r="BE592" s="23"/>
      <c r="BF592" s="10"/>
      <c r="BG592" s="23"/>
      <c r="BH592" s="23"/>
      <c r="BI592" s="1"/>
      <c r="BJ592" t="s">
        <v>504</v>
      </c>
    </row>
    <row r="593" spans="1:62" ht="12.75">
      <c r="A593" s="38" t="s">
        <v>133</v>
      </c>
      <c r="B593" t="s">
        <v>9</v>
      </c>
      <c r="C593" s="25" t="s">
        <v>307</v>
      </c>
      <c r="D593" t="s">
        <v>1228</v>
      </c>
      <c r="E593" s="25" t="s">
        <v>160</v>
      </c>
      <c r="F593" s="31"/>
      <c r="G593" s="30"/>
      <c r="H593" s="31">
        <f>G593/1.5</f>
        <v>0</v>
      </c>
      <c r="I593" t="s">
        <v>45</v>
      </c>
      <c r="J593" s="1" t="s">
        <v>396</v>
      </c>
      <c r="K593" t="s">
        <v>690</v>
      </c>
      <c r="L593" s="1" t="s">
        <v>1341</v>
      </c>
      <c r="M593" s="1" t="s">
        <v>1064</v>
      </c>
      <c r="N593" t="s">
        <v>1048</v>
      </c>
      <c r="O593" s="4"/>
      <c r="P593" s="23">
        <v>22</v>
      </c>
      <c r="Q593">
        <v>5</v>
      </c>
      <c r="R593">
        <v>12</v>
      </c>
      <c r="S593">
        <v>0</v>
      </c>
      <c r="T593" s="6">
        <f>Q593+(R593/20)+(S593/240)</f>
        <v>5.6</v>
      </c>
      <c r="V593" s="10">
        <f>(T593*20)/P593</f>
        <v>5.090909090909091</v>
      </c>
      <c r="W593" s="10"/>
      <c r="X593" s="10"/>
      <c r="Y593" s="10"/>
      <c r="Z593" s="10"/>
      <c r="AA593" s="10"/>
      <c r="AB593" s="10"/>
      <c r="AC593" s="14"/>
      <c r="AE593" s="1"/>
      <c r="AF593" s="1"/>
      <c r="AH593" s="1"/>
      <c r="AI593" s="1"/>
      <c r="AJ593" s="1"/>
      <c r="AK593" s="1"/>
      <c r="AN593" s="1"/>
      <c r="AO593" s="1"/>
      <c r="AP593" s="1"/>
      <c r="AQ593" s="14"/>
      <c r="AR593" s="14"/>
      <c r="AS593" s="14"/>
      <c r="AT593" s="10"/>
      <c r="AU593" s="1"/>
      <c r="AV593" s="10"/>
      <c r="AW593" s="1"/>
      <c r="AX593" s="1"/>
      <c r="AY593" s="1"/>
      <c r="AZ593" s="1"/>
      <c r="BA593" s="1"/>
      <c r="BB593" s="1"/>
      <c r="BC593" s="1"/>
      <c r="BD593" s="23"/>
      <c r="BE593" s="23"/>
      <c r="BF593" s="10"/>
      <c r="BG593" s="23"/>
      <c r="BH593" s="23"/>
      <c r="BI593" s="1"/>
      <c r="BJ593" t="s">
        <v>690</v>
      </c>
    </row>
    <row r="594" spans="1:61" ht="12.75">
      <c r="A594" s="16"/>
      <c r="B594" s="22"/>
      <c r="C594" s="25"/>
      <c r="E594" s="25"/>
      <c r="F594" s="31"/>
      <c r="G594" s="30"/>
      <c r="H594" s="31"/>
      <c r="J594" s="1"/>
      <c r="L594" s="1"/>
      <c r="M594" s="1"/>
      <c r="O594" s="4"/>
      <c r="P594" s="23"/>
      <c r="W594" s="10"/>
      <c r="X594" s="10"/>
      <c r="Y594" s="10"/>
      <c r="Z594" s="10"/>
      <c r="AA594" s="10"/>
      <c r="AB594" s="10"/>
      <c r="AC594" s="14"/>
      <c r="AE594" s="1"/>
      <c r="AF594" s="1"/>
      <c r="AH594" s="1"/>
      <c r="AI594" s="1"/>
      <c r="AJ594" s="1"/>
      <c r="AK594" s="1"/>
      <c r="AN594" s="1"/>
      <c r="AO594" s="1"/>
      <c r="AP594" s="1"/>
      <c r="AQ594" s="14"/>
      <c r="AR594" s="14"/>
      <c r="AS594" s="14"/>
      <c r="AT594" s="10"/>
      <c r="AU594" s="1"/>
      <c r="AV594" s="10"/>
      <c r="AW594" s="1"/>
      <c r="AX594" s="1"/>
      <c r="AY594" s="1"/>
      <c r="AZ594" s="1"/>
      <c r="BA594" s="1"/>
      <c r="BB594" s="1"/>
      <c r="BC594" s="1"/>
      <c r="BD594" s="23"/>
      <c r="BE594" s="23"/>
      <c r="BF594" s="10"/>
      <c r="BG594" s="23"/>
      <c r="BH594" s="23"/>
      <c r="BI594" s="1"/>
    </row>
    <row r="595" spans="1:62" ht="12.75">
      <c r="A595" s="38" t="s">
        <v>134</v>
      </c>
      <c r="B595" t="s">
        <v>9</v>
      </c>
      <c r="C595" s="25">
        <v>254.1</v>
      </c>
      <c r="D595" t="s">
        <v>1229</v>
      </c>
      <c r="E595" s="25" t="s">
        <v>160</v>
      </c>
      <c r="F595" s="31"/>
      <c r="G595" s="30"/>
      <c r="H595" s="31">
        <f>G595/1.5</f>
        <v>0</v>
      </c>
      <c r="I595" t="s">
        <v>766</v>
      </c>
      <c r="J595" s="1" t="s">
        <v>396</v>
      </c>
      <c r="K595" t="s">
        <v>716</v>
      </c>
      <c r="L595" s="1" t="s">
        <v>1341</v>
      </c>
      <c r="M595" s="1" t="s">
        <v>416</v>
      </c>
      <c r="N595" t="s">
        <v>1265</v>
      </c>
      <c r="O595" s="4"/>
      <c r="P595" s="23">
        <v>190</v>
      </c>
      <c r="Q595">
        <v>101</v>
      </c>
      <c r="R595">
        <v>0</v>
      </c>
      <c r="S595">
        <v>0</v>
      </c>
      <c r="T595" s="6">
        <f>Q595+(R595/20)+(S595/240)</f>
        <v>101</v>
      </c>
      <c r="V595" s="10">
        <f>(T595*20)/P595</f>
        <v>10.631578947368421</v>
      </c>
      <c r="W595" s="10"/>
      <c r="X595" s="10"/>
      <c r="Y595" s="10"/>
      <c r="Z595" s="10"/>
      <c r="AA595" s="10"/>
      <c r="AB595" s="10"/>
      <c r="AC595" s="14"/>
      <c r="AE595" s="1"/>
      <c r="AF595" s="1"/>
      <c r="AH595" s="1"/>
      <c r="AI595" s="1"/>
      <c r="AJ595" s="1"/>
      <c r="AK595" s="1"/>
      <c r="AN595" s="1"/>
      <c r="AO595" s="1"/>
      <c r="AP595" s="1"/>
      <c r="AQ595" s="14"/>
      <c r="AR595" s="14"/>
      <c r="AS595" s="14"/>
      <c r="AT595" s="10"/>
      <c r="AU595" s="1"/>
      <c r="AV595" s="10"/>
      <c r="AW595" s="1"/>
      <c r="AX595" s="1"/>
      <c r="AY595" s="1"/>
      <c r="AZ595" s="1"/>
      <c r="BA595" s="1"/>
      <c r="BB595" s="1"/>
      <c r="BC595" s="1"/>
      <c r="BD595" s="23"/>
      <c r="BE595" s="23"/>
      <c r="BF595" s="10"/>
      <c r="BG595" s="23"/>
      <c r="BH595" s="23"/>
      <c r="BI595" s="1"/>
      <c r="BJ595" t="s">
        <v>716</v>
      </c>
    </row>
    <row r="596" spans="1:62" ht="12.75">
      <c r="A596" s="38" t="s">
        <v>134</v>
      </c>
      <c r="B596" t="s">
        <v>9</v>
      </c>
      <c r="C596" s="25">
        <v>254.2</v>
      </c>
      <c r="D596" t="s">
        <v>1229</v>
      </c>
      <c r="E596" s="25" t="s">
        <v>160</v>
      </c>
      <c r="F596" s="31">
        <f>4/3</f>
        <v>1.3333333333333333</v>
      </c>
      <c r="G596" s="31">
        <v>18</v>
      </c>
      <c r="H596" s="31">
        <f>G596/1.5</f>
        <v>12</v>
      </c>
      <c r="I596" t="s">
        <v>1412</v>
      </c>
      <c r="J596" s="1" t="s">
        <v>396</v>
      </c>
      <c r="K596" t="s">
        <v>1169</v>
      </c>
      <c r="L596" s="1" t="s">
        <v>1341</v>
      </c>
      <c r="M596" s="1" t="s">
        <v>416</v>
      </c>
      <c r="N596" t="s">
        <v>379</v>
      </c>
      <c r="O596" s="4">
        <f>4/3</f>
        <v>1.3333333333333333</v>
      </c>
      <c r="P596" s="23"/>
      <c r="Q596">
        <v>24</v>
      </c>
      <c r="R596">
        <v>0</v>
      </c>
      <c r="S596">
        <v>0</v>
      </c>
      <c r="T596" s="6">
        <f>Q596+(R596/20)+(S596/240)</f>
        <v>24</v>
      </c>
      <c r="U596" s="6">
        <f>T596/O596</f>
        <v>18</v>
      </c>
      <c r="W596" s="10"/>
      <c r="X596" s="10"/>
      <c r="Y596" s="10"/>
      <c r="Z596" s="10"/>
      <c r="AA596" s="10"/>
      <c r="AB596" s="10"/>
      <c r="AC596" s="14"/>
      <c r="AE596" s="1"/>
      <c r="AF596" s="1"/>
      <c r="AH596" s="1"/>
      <c r="AI596" s="1"/>
      <c r="AJ596" s="1"/>
      <c r="AK596" s="1"/>
      <c r="AN596" s="1"/>
      <c r="AO596" s="1"/>
      <c r="AP596" s="1"/>
      <c r="AQ596" s="14"/>
      <c r="AR596" s="14"/>
      <c r="AS596" s="14"/>
      <c r="AT596" s="10"/>
      <c r="AU596" s="1"/>
      <c r="AV596" s="10"/>
      <c r="AW596" s="1"/>
      <c r="AX596" s="1"/>
      <c r="AY596" s="1"/>
      <c r="AZ596" s="1"/>
      <c r="BA596" s="1"/>
      <c r="BB596" s="1"/>
      <c r="BC596" s="1"/>
      <c r="BD596" s="23"/>
      <c r="BE596" s="23"/>
      <c r="BF596" s="10"/>
      <c r="BG596" s="23"/>
      <c r="BH596" s="23"/>
      <c r="BI596" s="1"/>
      <c r="BJ596" t="s">
        <v>1169</v>
      </c>
    </row>
    <row r="597" spans="1:62" ht="12.75">
      <c r="A597" s="38" t="s">
        <v>134</v>
      </c>
      <c r="B597" t="s">
        <v>9</v>
      </c>
      <c r="C597" s="25">
        <v>254.3</v>
      </c>
      <c r="D597" t="s">
        <v>1229</v>
      </c>
      <c r="E597" s="25" t="s">
        <v>160</v>
      </c>
      <c r="F597" s="31">
        <v>1</v>
      </c>
      <c r="G597" s="31">
        <v>17</v>
      </c>
      <c r="H597" s="31">
        <f>G597/1.5</f>
        <v>11.333333333333334</v>
      </c>
      <c r="I597" t="s">
        <v>1412</v>
      </c>
      <c r="J597" s="1" t="s">
        <v>396</v>
      </c>
      <c r="K597" t="s">
        <v>1169</v>
      </c>
      <c r="L597" s="1" t="s">
        <v>1341</v>
      </c>
      <c r="M597" s="1" t="s">
        <v>416</v>
      </c>
      <c r="N597" t="s">
        <v>1097</v>
      </c>
      <c r="O597" s="4">
        <v>1</v>
      </c>
      <c r="P597" s="23"/>
      <c r="Q597">
        <v>17</v>
      </c>
      <c r="R597">
        <v>0</v>
      </c>
      <c r="S597">
        <v>0</v>
      </c>
      <c r="T597" s="6">
        <f>Q597+(R597/20)+(S597/240)</f>
        <v>17</v>
      </c>
      <c r="U597" s="6">
        <f>T597/O597</f>
        <v>17</v>
      </c>
      <c r="W597" s="10"/>
      <c r="X597" s="10"/>
      <c r="Y597" s="10"/>
      <c r="Z597" s="10"/>
      <c r="AA597" s="10"/>
      <c r="AB597" s="10"/>
      <c r="AC597" s="14"/>
      <c r="AE597" s="1"/>
      <c r="AF597" s="1"/>
      <c r="AH597" s="1"/>
      <c r="AI597" s="1"/>
      <c r="AJ597" s="1"/>
      <c r="AK597" s="1"/>
      <c r="AN597" s="1"/>
      <c r="AO597" s="1"/>
      <c r="AP597" s="1"/>
      <c r="AQ597" s="14"/>
      <c r="AR597" s="14"/>
      <c r="AS597" s="14"/>
      <c r="AT597" s="10"/>
      <c r="AU597" s="1"/>
      <c r="AV597" s="10"/>
      <c r="AW597" s="1"/>
      <c r="AX597" s="1"/>
      <c r="AY597" s="1"/>
      <c r="AZ597" s="1"/>
      <c r="BA597" s="1"/>
      <c r="BB597" s="1"/>
      <c r="BC597" s="1"/>
      <c r="BD597" s="23"/>
      <c r="BE597" s="23"/>
      <c r="BF597" s="10"/>
      <c r="BG597" s="23"/>
      <c r="BH597" s="23"/>
      <c r="BI597" s="1"/>
      <c r="BJ597" t="s">
        <v>1169</v>
      </c>
    </row>
    <row r="598" spans="1:62" ht="12.75">
      <c r="A598" s="38" t="s">
        <v>134</v>
      </c>
      <c r="B598" t="s">
        <v>9</v>
      </c>
      <c r="C598" s="25">
        <v>254.4</v>
      </c>
      <c r="D598" t="s">
        <v>1229</v>
      </c>
      <c r="E598" s="25" t="s">
        <v>160</v>
      </c>
      <c r="F598" s="31"/>
      <c r="G598" s="30"/>
      <c r="H598" s="31">
        <f>G598/1.5</f>
        <v>0</v>
      </c>
      <c r="I598" t="s">
        <v>776</v>
      </c>
      <c r="J598" s="1" t="s">
        <v>396</v>
      </c>
      <c r="K598" t="s">
        <v>621</v>
      </c>
      <c r="L598" s="1" t="s">
        <v>809</v>
      </c>
      <c r="M598" s="1" t="s">
        <v>416</v>
      </c>
      <c r="N598" t="s">
        <v>849</v>
      </c>
      <c r="O598" s="4"/>
      <c r="P598" s="23">
        <v>42</v>
      </c>
      <c r="Q598">
        <v>14</v>
      </c>
      <c r="R598">
        <v>14</v>
      </c>
      <c r="S598">
        <v>0</v>
      </c>
      <c r="T598" s="6">
        <f>Q598+(R598/20)+(S598/240)</f>
        <v>14.7</v>
      </c>
      <c r="V598" s="10">
        <f>(T598*20)/P598</f>
        <v>7</v>
      </c>
      <c r="W598" s="10"/>
      <c r="X598" s="10"/>
      <c r="Y598" s="10"/>
      <c r="Z598" s="10"/>
      <c r="AA598" s="10"/>
      <c r="AB598" s="10"/>
      <c r="AC598" s="14"/>
      <c r="AE598" s="1"/>
      <c r="AF598" s="1"/>
      <c r="AH598" s="1"/>
      <c r="AI598" s="1"/>
      <c r="AJ598" s="1"/>
      <c r="AK598" s="1"/>
      <c r="AN598" s="1"/>
      <c r="AO598" s="1"/>
      <c r="AP598" s="1"/>
      <c r="AQ598" s="14"/>
      <c r="AR598" s="14"/>
      <c r="AS598" s="14"/>
      <c r="AT598" s="10"/>
      <c r="AU598" s="1"/>
      <c r="AV598" s="10"/>
      <c r="AW598" s="1"/>
      <c r="AX598" s="1"/>
      <c r="AY598" s="1"/>
      <c r="AZ598" s="1"/>
      <c r="BA598" s="1"/>
      <c r="BB598" s="1"/>
      <c r="BC598" s="1"/>
      <c r="BD598" s="23"/>
      <c r="BE598" s="23"/>
      <c r="BF598" s="10"/>
      <c r="BG598" s="23"/>
      <c r="BH598" s="23"/>
      <c r="BI598" s="1"/>
      <c r="BJ598" t="s">
        <v>621</v>
      </c>
    </row>
    <row r="599" spans="1:62" ht="12.75">
      <c r="A599" s="38" t="s">
        <v>134</v>
      </c>
      <c r="B599" t="s">
        <v>9</v>
      </c>
      <c r="C599" s="25">
        <v>254.5</v>
      </c>
      <c r="D599" t="s">
        <v>1229</v>
      </c>
      <c r="E599" s="25" t="s">
        <v>160</v>
      </c>
      <c r="F599" s="31"/>
      <c r="G599" s="30"/>
      <c r="H599" s="31">
        <f>G599/1.5</f>
        <v>0</v>
      </c>
      <c r="I599" t="s">
        <v>776</v>
      </c>
      <c r="J599" s="1" t="s">
        <v>396</v>
      </c>
      <c r="K599" t="s">
        <v>621</v>
      </c>
      <c r="L599" s="1" t="s">
        <v>809</v>
      </c>
      <c r="M599" s="1" t="s">
        <v>416</v>
      </c>
      <c r="N599" t="s">
        <v>848</v>
      </c>
      <c r="O599" s="4"/>
      <c r="P599" s="23">
        <v>24</v>
      </c>
      <c r="Q599">
        <v>8</v>
      </c>
      <c r="R599">
        <v>8</v>
      </c>
      <c r="S599">
        <v>0</v>
      </c>
      <c r="T599" s="6">
        <f>Q599+(R599/20)+(S599/240)</f>
        <v>8.4</v>
      </c>
      <c r="V599" s="10">
        <f>(T599*20)/P599</f>
        <v>7</v>
      </c>
      <c r="W599" s="10"/>
      <c r="X599" s="10"/>
      <c r="Y599" s="10"/>
      <c r="Z599" s="10"/>
      <c r="AA599" s="10"/>
      <c r="AB599" s="10"/>
      <c r="AC599" s="14"/>
      <c r="AE599" s="1"/>
      <c r="AF599" s="1"/>
      <c r="AH599" s="1"/>
      <c r="AI599" s="1"/>
      <c r="AJ599" s="1"/>
      <c r="AK599" s="1"/>
      <c r="AN599" s="1"/>
      <c r="AO599" s="1"/>
      <c r="AP599" s="1"/>
      <c r="AQ599" s="14"/>
      <c r="AR599" s="14"/>
      <c r="AS599" s="14"/>
      <c r="AT599" s="10"/>
      <c r="AU599" s="1"/>
      <c r="AV599" s="10"/>
      <c r="AW599" s="1"/>
      <c r="AX599" s="1"/>
      <c r="AY599" s="1"/>
      <c r="AZ599" s="1"/>
      <c r="BA599" s="1"/>
      <c r="BB599" s="1"/>
      <c r="BC599" s="1"/>
      <c r="BD599" s="23"/>
      <c r="BE599" s="23"/>
      <c r="BF599" s="10"/>
      <c r="BG599" s="23"/>
      <c r="BH599" s="23"/>
      <c r="BI599" s="1"/>
      <c r="BJ599" t="s">
        <v>621</v>
      </c>
    </row>
    <row r="600" spans="1:61" ht="12.75">
      <c r="A600" s="38"/>
      <c r="B600" s="22"/>
      <c r="C600" s="25"/>
      <c r="E600" s="25"/>
      <c r="F600" s="31"/>
      <c r="G600" s="30"/>
      <c r="H600" s="31"/>
      <c r="J600" s="1"/>
      <c r="L600" s="1"/>
      <c r="M600" s="1"/>
      <c r="O600" s="4"/>
      <c r="P600" s="23"/>
      <c r="W600" s="10"/>
      <c r="X600" s="10"/>
      <c r="Y600" s="10"/>
      <c r="Z600" s="10"/>
      <c r="AA600" s="10"/>
      <c r="AB600" s="10"/>
      <c r="AC600" s="14"/>
      <c r="AE600" s="1"/>
      <c r="AF600" s="1"/>
      <c r="AH600" s="1"/>
      <c r="AI600" s="1"/>
      <c r="AJ600" s="1"/>
      <c r="AK600" s="1"/>
      <c r="AN600" s="1"/>
      <c r="AO600" s="1"/>
      <c r="AP600" s="1"/>
      <c r="AQ600" s="14"/>
      <c r="AR600" s="14"/>
      <c r="AS600" s="14"/>
      <c r="AT600" s="10"/>
      <c r="AU600" s="1"/>
      <c r="AV600" s="10"/>
      <c r="AW600" s="1"/>
      <c r="AX600" s="1"/>
      <c r="AY600" s="1"/>
      <c r="AZ600" s="1"/>
      <c r="BA600" s="1"/>
      <c r="BB600" s="1"/>
      <c r="BC600" s="1"/>
      <c r="BD600" s="23"/>
      <c r="BE600" s="23"/>
      <c r="BF600" s="10"/>
      <c r="BG600" s="23"/>
      <c r="BH600" s="23"/>
      <c r="BI600" s="1"/>
    </row>
    <row r="601" spans="1:62" ht="12.75">
      <c r="A601" s="38" t="s">
        <v>134</v>
      </c>
      <c r="B601" t="s">
        <v>9</v>
      </c>
      <c r="C601" s="25" t="s">
        <v>308</v>
      </c>
      <c r="D601" t="s">
        <v>1229</v>
      </c>
      <c r="E601" s="25" t="s">
        <v>160</v>
      </c>
      <c r="F601" s="31">
        <v>2.25</v>
      </c>
      <c r="G601" s="31">
        <v>17.544444444444444</v>
      </c>
      <c r="H601" s="31">
        <f>G601/1.5</f>
        <v>11.696296296296296</v>
      </c>
      <c r="I601" t="s">
        <v>776</v>
      </c>
      <c r="J601" s="1" t="s">
        <v>396</v>
      </c>
      <c r="K601" t="s">
        <v>621</v>
      </c>
      <c r="L601" s="1" t="s">
        <v>809</v>
      </c>
      <c r="M601" s="1" t="s">
        <v>416</v>
      </c>
      <c r="N601" t="s">
        <v>198</v>
      </c>
      <c r="O601" s="4">
        <v>2.25</v>
      </c>
      <c r="P601" s="23"/>
      <c r="Q601">
        <v>39</v>
      </c>
      <c r="R601">
        <v>9</v>
      </c>
      <c r="S601">
        <v>6</v>
      </c>
      <c r="T601" s="6">
        <f>Q601+(R601/20)+(S601/240)</f>
        <v>39.475</v>
      </c>
      <c r="U601" s="6">
        <f>T601/O601</f>
        <v>17.544444444444444</v>
      </c>
      <c r="W601" s="10"/>
      <c r="X601" s="10"/>
      <c r="Y601" s="10"/>
      <c r="Z601" s="10"/>
      <c r="AA601" s="10"/>
      <c r="AB601" s="10"/>
      <c r="AC601" s="14"/>
      <c r="AE601" s="1"/>
      <c r="AF601" s="1"/>
      <c r="AH601" s="1"/>
      <c r="AI601" s="1"/>
      <c r="AJ601" s="1"/>
      <c r="AK601" s="1"/>
      <c r="AN601" s="1"/>
      <c r="AO601" s="1"/>
      <c r="AP601" s="1"/>
      <c r="AQ601" s="14"/>
      <c r="AR601" s="14"/>
      <c r="AS601" s="14"/>
      <c r="AT601" s="10"/>
      <c r="AU601" s="1"/>
      <c r="AV601" s="10"/>
      <c r="AW601" s="1"/>
      <c r="AX601" s="1"/>
      <c r="AY601" s="1"/>
      <c r="AZ601" s="1"/>
      <c r="BA601" s="1"/>
      <c r="BB601" s="1"/>
      <c r="BC601" s="1"/>
      <c r="BD601" s="23"/>
      <c r="BE601" s="23"/>
      <c r="BF601" s="10"/>
      <c r="BG601" s="23"/>
      <c r="BH601" s="23"/>
      <c r="BI601" s="1"/>
      <c r="BJ601" t="s">
        <v>621</v>
      </c>
    </row>
    <row r="602" spans="1:62" ht="12.75">
      <c r="A602" s="38" t="s">
        <v>134</v>
      </c>
      <c r="B602" t="s">
        <v>9</v>
      </c>
      <c r="C602" s="25" t="s">
        <v>309</v>
      </c>
      <c r="D602" t="s">
        <v>1229</v>
      </c>
      <c r="E602" s="25" t="s">
        <v>160</v>
      </c>
      <c r="F602" s="31">
        <v>12</v>
      </c>
      <c r="G602" s="31">
        <v>5.739583333333333</v>
      </c>
      <c r="H602" s="31">
        <f>G602/1.5</f>
        <v>3.826388888888889</v>
      </c>
      <c r="I602" t="s">
        <v>39</v>
      </c>
      <c r="J602" s="1" t="s">
        <v>396</v>
      </c>
      <c r="K602" t="s">
        <v>511</v>
      </c>
      <c r="L602" s="1" t="s">
        <v>1326</v>
      </c>
      <c r="M602" s="1" t="s">
        <v>397</v>
      </c>
      <c r="N602" t="s">
        <v>1360</v>
      </c>
      <c r="O602" s="4">
        <v>12</v>
      </c>
      <c r="P602" s="23"/>
      <c r="Q602">
        <v>68</v>
      </c>
      <c r="R602">
        <v>17</v>
      </c>
      <c r="S602">
        <v>6</v>
      </c>
      <c r="T602" s="6">
        <f>Q602+(R602/20)+(S602/240)</f>
        <v>68.875</v>
      </c>
      <c r="U602" s="6">
        <f>T602/O602</f>
        <v>5.739583333333333</v>
      </c>
      <c r="W602" s="10"/>
      <c r="X602" s="10"/>
      <c r="Y602" s="10"/>
      <c r="Z602" s="10"/>
      <c r="AA602" s="10"/>
      <c r="AB602" s="10"/>
      <c r="AC602" s="14"/>
      <c r="AE602" s="1"/>
      <c r="AF602" s="1"/>
      <c r="AH602" s="1"/>
      <c r="AI602" s="1"/>
      <c r="AJ602" s="1"/>
      <c r="AK602" s="1"/>
      <c r="AN602" s="1"/>
      <c r="AO602" s="1"/>
      <c r="AP602" s="1"/>
      <c r="AQ602" s="14"/>
      <c r="AR602" s="14"/>
      <c r="AS602" s="14"/>
      <c r="AT602" s="10"/>
      <c r="AU602" s="1"/>
      <c r="AV602" s="10"/>
      <c r="AW602" s="1"/>
      <c r="AX602" s="1"/>
      <c r="AY602" s="1"/>
      <c r="AZ602" s="1"/>
      <c r="BA602" s="1"/>
      <c r="BB602" s="1"/>
      <c r="BC602" s="1"/>
      <c r="BD602" s="23"/>
      <c r="BE602" s="23"/>
      <c r="BF602" s="10"/>
      <c r="BG602" s="23"/>
      <c r="BH602" s="23"/>
      <c r="BI602" s="1"/>
      <c r="BJ602" t="s">
        <v>511</v>
      </c>
    </row>
    <row r="603" spans="1:62" ht="12.75">
      <c r="A603" s="38" t="s">
        <v>134</v>
      </c>
      <c r="B603" t="s">
        <v>9</v>
      </c>
      <c r="C603" s="25" t="s">
        <v>310</v>
      </c>
      <c r="D603" t="s">
        <v>1229</v>
      </c>
      <c r="E603" s="25" t="s">
        <v>160</v>
      </c>
      <c r="F603" s="31"/>
      <c r="G603" s="30"/>
      <c r="H603" s="31">
        <f>G603/1.5</f>
        <v>0</v>
      </c>
      <c r="I603" t="s">
        <v>45</v>
      </c>
      <c r="J603" s="1" t="s">
        <v>396</v>
      </c>
      <c r="K603" t="s">
        <v>690</v>
      </c>
      <c r="L603" s="1" t="s">
        <v>1341</v>
      </c>
      <c r="M603" s="1" t="s">
        <v>1064</v>
      </c>
      <c r="N603" t="s">
        <v>1049</v>
      </c>
      <c r="O603" s="4"/>
      <c r="P603" s="23">
        <v>22</v>
      </c>
      <c r="Q603">
        <v>5</v>
      </c>
      <c r="R603">
        <v>12</v>
      </c>
      <c r="S603">
        <v>0</v>
      </c>
      <c r="T603" s="6">
        <f>Q603+(R603/20)+(S603/240)</f>
        <v>5.6</v>
      </c>
      <c r="V603" s="10">
        <f>(T603*20)/P603</f>
        <v>5.090909090909091</v>
      </c>
      <c r="W603" s="10"/>
      <c r="X603" s="10"/>
      <c r="Y603" s="10"/>
      <c r="Z603" s="10"/>
      <c r="AA603" s="10"/>
      <c r="AB603" s="10"/>
      <c r="AC603" s="14"/>
      <c r="AE603" s="1"/>
      <c r="AF603" s="1"/>
      <c r="AH603" s="1"/>
      <c r="AI603" s="1"/>
      <c r="AJ603" s="1"/>
      <c r="AK603" s="1"/>
      <c r="AN603" s="1"/>
      <c r="AO603" s="1"/>
      <c r="AP603" s="1"/>
      <c r="AQ603" s="14"/>
      <c r="AR603" s="14"/>
      <c r="AS603" s="14"/>
      <c r="AT603" s="10"/>
      <c r="AU603" s="1"/>
      <c r="AV603" s="10"/>
      <c r="AW603" s="1"/>
      <c r="AX603" s="1"/>
      <c r="AY603" s="1"/>
      <c r="AZ603" s="1"/>
      <c r="BA603" s="1"/>
      <c r="BB603" s="1"/>
      <c r="BC603" s="1"/>
      <c r="BD603" s="23"/>
      <c r="BE603" s="23"/>
      <c r="BF603" s="10"/>
      <c r="BG603" s="23"/>
      <c r="BH603" s="23"/>
      <c r="BI603" s="1"/>
      <c r="BJ603" t="s">
        <v>690</v>
      </c>
    </row>
    <row r="604" spans="1:61" ht="12.75">
      <c r="A604" s="16"/>
      <c r="B604" s="22"/>
      <c r="C604" s="25"/>
      <c r="E604" s="25"/>
      <c r="F604" s="31"/>
      <c r="G604" s="30"/>
      <c r="H604" s="31"/>
      <c r="J604" s="1"/>
      <c r="L604" s="1"/>
      <c r="M604" s="1"/>
      <c r="O604" s="4"/>
      <c r="P604" s="23"/>
      <c r="W604" s="10"/>
      <c r="X604" s="10"/>
      <c r="Y604" s="10"/>
      <c r="Z604" s="10"/>
      <c r="AA604" s="10"/>
      <c r="AB604" s="10"/>
      <c r="AC604" s="14"/>
      <c r="AE604" s="1"/>
      <c r="AF604" s="1"/>
      <c r="AH604" s="1"/>
      <c r="AI604" s="1"/>
      <c r="AJ604" s="1"/>
      <c r="AK604" s="1"/>
      <c r="AN604" s="1"/>
      <c r="AO604" s="1"/>
      <c r="AP604" s="1"/>
      <c r="AQ604" s="14"/>
      <c r="AR604" s="14"/>
      <c r="AS604" s="14"/>
      <c r="AT604" s="10"/>
      <c r="AU604" s="1"/>
      <c r="AV604" s="10"/>
      <c r="AW604" s="1"/>
      <c r="AX604" s="1"/>
      <c r="AY604" s="1"/>
      <c r="AZ604" s="1"/>
      <c r="BA604" s="1"/>
      <c r="BB604" s="1"/>
      <c r="BC604" s="1"/>
      <c r="BD604" s="23"/>
      <c r="BE604" s="23"/>
      <c r="BF604" s="10"/>
      <c r="BG604" s="23"/>
      <c r="BH604" s="23"/>
      <c r="BI604" s="1"/>
    </row>
    <row r="605" spans="1:62" ht="12.75">
      <c r="A605" s="38" t="s">
        <v>137</v>
      </c>
      <c r="B605" t="s">
        <v>9</v>
      </c>
      <c r="C605" s="25">
        <v>255.1</v>
      </c>
      <c r="D605" t="s">
        <v>1230</v>
      </c>
      <c r="E605" s="25" t="s">
        <v>160</v>
      </c>
      <c r="F605" s="31"/>
      <c r="G605" s="30"/>
      <c r="H605" s="31">
        <f>G605/1.5</f>
        <v>0</v>
      </c>
      <c r="I605" t="s">
        <v>765</v>
      </c>
      <c r="J605" s="1" t="s">
        <v>396</v>
      </c>
      <c r="K605" t="s">
        <v>715</v>
      </c>
      <c r="L605" s="1" t="s">
        <v>1341</v>
      </c>
      <c r="M605" s="1" t="s">
        <v>416</v>
      </c>
      <c r="N605" t="s">
        <v>1265</v>
      </c>
      <c r="O605" s="4"/>
      <c r="P605" s="23">
        <v>190</v>
      </c>
      <c r="Q605">
        <v>101</v>
      </c>
      <c r="R605">
        <v>0</v>
      </c>
      <c r="S605">
        <v>0</v>
      </c>
      <c r="T605" s="6">
        <f>Q605+(R605/20)+(S605/240)</f>
        <v>101</v>
      </c>
      <c r="V605" s="10">
        <f>(T605*20)/P605</f>
        <v>10.631578947368421</v>
      </c>
      <c r="W605" s="10"/>
      <c r="X605" s="10"/>
      <c r="Y605" s="10"/>
      <c r="Z605" s="10"/>
      <c r="AA605" s="10"/>
      <c r="AB605" s="10"/>
      <c r="AC605" s="14"/>
      <c r="AE605" s="1"/>
      <c r="AF605" s="1"/>
      <c r="AH605" s="1"/>
      <c r="AI605" s="1"/>
      <c r="AJ605" s="1"/>
      <c r="AK605" s="1"/>
      <c r="AN605" s="1"/>
      <c r="AO605" s="1"/>
      <c r="AP605" s="1"/>
      <c r="AQ605" s="14"/>
      <c r="AR605" s="14"/>
      <c r="AS605" s="14"/>
      <c r="AT605" s="10"/>
      <c r="AU605" s="1"/>
      <c r="AV605" s="10"/>
      <c r="AW605" s="1"/>
      <c r="AX605" s="1"/>
      <c r="AY605" s="1"/>
      <c r="AZ605" s="1"/>
      <c r="BA605" s="1"/>
      <c r="BB605" s="1"/>
      <c r="BC605" s="1"/>
      <c r="BD605" s="23"/>
      <c r="BE605" s="23"/>
      <c r="BF605" s="10"/>
      <c r="BG605" s="23"/>
      <c r="BH605" s="23"/>
      <c r="BI605" s="1"/>
      <c r="BJ605" t="s">
        <v>715</v>
      </c>
    </row>
    <row r="606" spans="1:62" ht="12.75">
      <c r="A606" s="38" t="s">
        <v>137</v>
      </c>
      <c r="B606" t="s">
        <v>9</v>
      </c>
      <c r="C606" s="25">
        <v>255.2</v>
      </c>
      <c r="D606" t="s">
        <v>1230</v>
      </c>
      <c r="E606" s="25" t="s">
        <v>160</v>
      </c>
      <c r="F606" s="31">
        <f>4/3</f>
        <v>1.3333333333333333</v>
      </c>
      <c r="G606" s="31">
        <v>18</v>
      </c>
      <c r="H606" s="31">
        <f>G606/1.5</f>
        <v>12</v>
      </c>
      <c r="I606" t="s">
        <v>1412</v>
      </c>
      <c r="J606" s="1" t="s">
        <v>396</v>
      </c>
      <c r="K606" t="s">
        <v>1169</v>
      </c>
      <c r="L606" s="1" t="s">
        <v>1341</v>
      </c>
      <c r="M606" s="1" t="s">
        <v>416</v>
      </c>
      <c r="N606" t="s">
        <v>379</v>
      </c>
      <c r="O606" s="4">
        <f>4/3</f>
        <v>1.3333333333333333</v>
      </c>
      <c r="P606" s="23"/>
      <c r="Q606">
        <v>24</v>
      </c>
      <c r="R606">
        <v>0</v>
      </c>
      <c r="S606">
        <v>0</v>
      </c>
      <c r="T606" s="6">
        <f>Q606+(R606/20)+(S606/240)</f>
        <v>24</v>
      </c>
      <c r="U606" s="6">
        <f>T606/O606</f>
        <v>18</v>
      </c>
      <c r="W606" s="10"/>
      <c r="X606" s="10"/>
      <c r="Y606" s="10"/>
      <c r="Z606" s="10"/>
      <c r="AA606" s="10"/>
      <c r="AB606" s="10"/>
      <c r="AC606" s="14"/>
      <c r="AE606" s="1"/>
      <c r="AF606" s="1"/>
      <c r="AH606" s="1"/>
      <c r="AI606" s="1"/>
      <c r="AJ606" s="1"/>
      <c r="AK606" s="1"/>
      <c r="AN606" s="1"/>
      <c r="AO606" s="1"/>
      <c r="AP606" s="1"/>
      <c r="AQ606" s="14"/>
      <c r="AR606" s="14"/>
      <c r="AS606" s="14"/>
      <c r="AT606" s="10"/>
      <c r="AU606" s="1"/>
      <c r="AV606" s="10"/>
      <c r="AW606" s="1"/>
      <c r="AX606" s="1"/>
      <c r="AY606" s="1"/>
      <c r="AZ606" s="1"/>
      <c r="BA606" s="1"/>
      <c r="BB606" s="1"/>
      <c r="BC606" s="1"/>
      <c r="BD606" s="23"/>
      <c r="BE606" s="23"/>
      <c r="BF606" s="10"/>
      <c r="BG606" s="23"/>
      <c r="BH606" s="23"/>
      <c r="BI606" s="1"/>
      <c r="BJ606" t="s">
        <v>1169</v>
      </c>
    </row>
    <row r="607" spans="1:62" ht="12.75">
      <c r="A607" s="38" t="s">
        <v>137</v>
      </c>
      <c r="B607" t="s">
        <v>9</v>
      </c>
      <c r="C607" s="25">
        <v>255.3</v>
      </c>
      <c r="D607" t="s">
        <v>1230</v>
      </c>
      <c r="E607" s="25" t="s">
        <v>160</v>
      </c>
      <c r="F607" s="31">
        <v>1</v>
      </c>
      <c r="G607" s="31">
        <v>17</v>
      </c>
      <c r="H607" s="31">
        <f>G607/1.5</f>
        <v>11.333333333333334</v>
      </c>
      <c r="I607" t="s">
        <v>1412</v>
      </c>
      <c r="J607" s="1" t="s">
        <v>396</v>
      </c>
      <c r="K607" t="s">
        <v>1169</v>
      </c>
      <c r="L607" s="1" t="s">
        <v>1341</v>
      </c>
      <c r="M607" s="1" t="s">
        <v>416</v>
      </c>
      <c r="N607" t="s">
        <v>1093</v>
      </c>
      <c r="O607" s="4">
        <v>1</v>
      </c>
      <c r="P607" s="23"/>
      <c r="Q607">
        <v>17</v>
      </c>
      <c r="R607">
        <v>0</v>
      </c>
      <c r="S607">
        <v>0</v>
      </c>
      <c r="T607" s="6">
        <f>Q607+(R607/20)+(S607/240)</f>
        <v>17</v>
      </c>
      <c r="U607" s="6">
        <f>T607/O607</f>
        <v>17</v>
      </c>
      <c r="W607" s="10"/>
      <c r="X607" s="10"/>
      <c r="Y607" s="10"/>
      <c r="Z607" s="10"/>
      <c r="AA607" s="10"/>
      <c r="AB607" s="10"/>
      <c r="AC607" s="14"/>
      <c r="AE607" s="1"/>
      <c r="AF607" s="1"/>
      <c r="AH607" s="1"/>
      <c r="AI607" s="1"/>
      <c r="AJ607" s="1"/>
      <c r="AK607" s="1"/>
      <c r="AN607" s="1"/>
      <c r="AO607" s="1"/>
      <c r="AP607" s="1"/>
      <c r="AQ607" s="14"/>
      <c r="AR607" s="14"/>
      <c r="AS607" s="14"/>
      <c r="AT607" s="10"/>
      <c r="AU607" s="1"/>
      <c r="AV607" s="10"/>
      <c r="AW607" s="1"/>
      <c r="AX607" s="1"/>
      <c r="AY607" s="1"/>
      <c r="AZ607" s="1"/>
      <c r="BA607" s="1"/>
      <c r="BB607" s="1"/>
      <c r="BC607" s="1"/>
      <c r="BD607" s="23"/>
      <c r="BE607" s="23"/>
      <c r="BF607" s="10"/>
      <c r="BG607" s="23"/>
      <c r="BH607" s="23"/>
      <c r="BI607" s="1"/>
      <c r="BJ607" t="s">
        <v>1169</v>
      </c>
    </row>
    <row r="608" spans="1:62" ht="12.75">
      <c r="A608" s="38" t="s">
        <v>137</v>
      </c>
      <c r="B608" t="s">
        <v>9</v>
      </c>
      <c r="C608" s="25">
        <v>255.4</v>
      </c>
      <c r="D608" t="s">
        <v>1230</v>
      </c>
      <c r="E608" s="25" t="s">
        <v>160</v>
      </c>
      <c r="F608" s="31"/>
      <c r="G608" s="30"/>
      <c r="H608" s="31">
        <f>G608/1.5</f>
        <v>0</v>
      </c>
      <c r="I608" t="s">
        <v>665</v>
      </c>
      <c r="J608" s="1" t="s">
        <v>396</v>
      </c>
      <c r="K608" t="s">
        <v>621</v>
      </c>
      <c r="L608" s="1" t="s">
        <v>809</v>
      </c>
      <c r="M608" s="1" t="s">
        <v>416</v>
      </c>
      <c r="N608" t="s">
        <v>849</v>
      </c>
      <c r="O608" s="4"/>
      <c r="P608" s="23">
        <v>42</v>
      </c>
      <c r="Q608">
        <v>14</v>
      </c>
      <c r="R608">
        <v>14</v>
      </c>
      <c r="S608">
        <v>0</v>
      </c>
      <c r="T608" s="6">
        <f>Q608+(R608/20)+(S608/240)</f>
        <v>14.7</v>
      </c>
      <c r="V608" s="10">
        <f>(T608*20)/P608</f>
        <v>7</v>
      </c>
      <c r="W608" s="10"/>
      <c r="X608" s="10"/>
      <c r="Y608" s="10"/>
      <c r="Z608" s="10"/>
      <c r="AA608" s="10"/>
      <c r="AB608" s="10"/>
      <c r="AC608" s="14"/>
      <c r="AE608" s="1"/>
      <c r="AF608" s="1"/>
      <c r="AH608" s="1"/>
      <c r="AI608" s="1"/>
      <c r="AJ608" s="1"/>
      <c r="AK608" s="1"/>
      <c r="AN608" s="1"/>
      <c r="AO608" s="1"/>
      <c r="AP608" s="1"/>
      <c r="AQ608" s="14"/>
      <c r="AR608" s="14"/>
      <c r="AS608" s="14"/>
      <c r="AT608" s="10"/>
      <c r="AU608" s="1"/>
      <c r="AV608" s="10"/>
      <c r="AW608" s="1"/>
      <c r="AX608" s="1"/>
      <c r="AY608" s="1"/>
      <c r="AZ608" s="1"/>
      <c r="BA608" s="1"/>
      <c r="BB608" s="1"/>
      <c r="BC608" s="1"/>
      <c r="BD608" s="23"/>
      <c r="BE608" s="23"/>
      <c r="BF608" s="10"/>
      <c r="BG608" s="23"/>
      <c r="BH608" s="23"/>
      <c r="BI608" s="1"/>
      <c r="BJ608" t="s">
        <v>621</v>
      </c>
    </row>
    <row r="609" spans="1:62" ht="12.75">
      <c r="A609" s="38" t="s">
        <v>137</v>
      </c>
      <c r="B609" t="s">
        <v>9</v>
      </c>
      <c r="C609" s="25">
        <v>255.5</v>
      </c>
      <c r="D609" t="s">
        <v>1230</v>
      </c>
      <c r="E609" s="25" t="s">
        <v>160</v>
      </c>
      <c r="F609" s="31"/>
      <c r="G609" s="30"/>
      <c r="H609" s="31">
        <f>G609/1.5</f>
        <v>0</v>
      </c>
      <c r="I609" t="s">
        <v>776</v>
      </c>
      <c r="J609" s="1" t="s">
        <v>396</v>
      </c>
      <c r="K609" t="s">
        <v>621</v>
      </c>
      <c r="L609" s="1" t="s">
        <v>809</v>
      </c>
      <c r="M609" s="1" t="s">
        <v>416</v>
      </c>
      <c r="N609" t="s">
        <v>369</v>
      </c>
      <c r="O609" s="4"/>
      <c r="P609" s="23">
        <v>24</v>
      </c>
      <c r="Q609">
        <v>8</v>
      </c>
      <c r="R609">
        <v>8</v>
      </c>
      <c r="S609">
        <v>0</v>
      </c>
      <c r="T609" s="6">
        <f>Q609+(R609/20)+(S609/240)</f>
        <v>8.4</v>
      </c>
      <c r="V609" s="10">
        <f>(T609*20)/P609</f>
        <v>7</v>
      </c>
      <c r="W609" s="10"/>
      <c r="X609" s="10"/>
      <c r="Y609" s="10"/>
      <c r="Z609" s="10"/>
      <c r="AA609" s="10"/>
      <c r="AB609" s="10"/>
      <c r="AC609" s="14"/>
      <c r="AE609" s="1"/>
      <c r="AF609" s="1"/>
      <c r="AH609" s="1"/>
      <c r="AI609" s="1"/>
      <c r="AJ609" s="1"/>
      <c r="AK609" s="1"/>
      <c r="AN609" s="1"/>
      <c r="AO609" s="1"/>
      <c r="AP609" s="1"/>
      <c r="AQ609" s="14"/>
      <c r="AR609" s="14"/>
      <c r="AS609" s="14"/>
      <c r="AT609" s="10"/>
      <c r="AU609" s="1"/>
      <c r="AV609" s="10"/>
      <c r="AW609" s="1"/>
      <c r="AX609" s="1"/>
      <c r="AY609" s="1"/>
      <c r="AZ609" s="1"/>
      <c r="BA609" s="1"/>
      <c r="BB609" s="1"/>
      <c r="BC609" s="1"/>
      <c r="BD609" s="23"/>
      <c r="BE609" s="23"/>
      <c r="BF609" s="10"/>
      <c r="BG609" s="23"/>
      <c r="BH609" s="23"/>
      <c r="BI609" s="1"/>
      <c r="BJ609" t="s">
        <v>621</v>
      </c>
    </row>
    <row r="610" spans="2:61" ht="12.75">
      <c r="B610" s="22"/>
      <c r="C610" s="25"/>
      <c r="E610" s="25"/>
      <c r="F610" s="31"/>
      <c r="G610" s="31"/>
      <c r="H610" s="31"/>
      <c r="J610" s="1"/>
      <c r="L610" s="1"/>
      <c r="M610" s="1"/>
      <c r="O610" s="4"/>
      <c r="P610" s="23"/>
      <c r="T610" s="6"/>
      <c r="U610" s="6"/>
      <c r="V610" s="10"/>
      <c r="W610" s="10"/>
      <c r="X610" s="10"/>
      <c r="Y610" s="10"/>
      <c r="Z610" s="10"/>
      <c r="AA610" s="10"/>
      <c r="AB610" s="10"/>
      <c r="AC610" s="14"/>
      <c r="AE610" s="1"/>
      <c r="AF610" s="1"/>
      <c r="AH610" s="1"/>
      <c r="AI610" s="1"/>
      <c r="AJ610" s="1"/>
      <c r="AK610" s="1"/>
      <c r="AN610" s="1"/>
      <c r="AO610" s="1"/>
      <c r="AP610" s="1"/>
      <c r="AQ610" s="14"/>
      <c r="AR610" s="14"/>
      <c r="AS610" s="14"/>
      <c r="AT610" s="10"/>
      <c r="AU610" s="1"/>
      <c r="AV610" s="10"/>
      <c r="AW610" s="1"/>
      <c r="AX610" s="1"/>
      <c r="AY610" s="1"/>
      <c r="AZ610" s="1"/>
      <c r="BA610" s="1"/>
      <c r="BB610" s="1"/>
      <c r="BC610" s="1"/>
      <c r="BD610" s="23"/>
      <c r="BE610" s="23"/>
      <c r="BF610" s="10"/>
      <c r="BG610" s="23"/>
      <c r="BH610" s="23"/>
      <c r="BI610" s="1"/>
    </row>
    <row r="611" spans="1:62" ht="12.75">
      <c r="A611" s="38" t="s">
        <v>137</v>
      </c>
      <c r="B611" t="s">
        <v>9</v>
      </c>
      <c r="C611" s="25" t="s">
        <v>311</v>
      </c>
      <c r="D611" t="s">
        <v>1230</v>
      </c>
      <c r="E611" s="25" t="s">
        <v>160</v>
      </c>
      <c r="F611" s="31">
        <v>2.25</v>
      </c>
      <c r="G611" s="31">
        <v>17.544444444444444</v>
      </c>
      <c r="H611" s="31">
        <f>G611/1.5</f>
        <v>11.696296296296296</v>
      </c>
      <c r="I611" t="s">
        <v>777</v>
      </c>
      <c r="J611" s="1" t="s">
        <v>396</v>
      </c>
      <c r="K611" t="s">
        <v>624</v>
      </c>
      <c r="L611" s="1" t="s">
        <v>809</v>
      </c>
      <c r="M611" s="1" t="s">
        <v>416</v>
      </c>
      <c r="N611" t="s">
        <v>197</v>
      </c>
      <c r="O611" s="4">
        <v>2.25</v>
      </c>
      <c r="P611" s="23"/>
      <c r="Q611">
        <v>39</v>
      </c>
      <c r="R611">
        <v>9</v>
      </c>
      <c r="S611">
        <v>6</v>
      </c>
      <c r="T611" s="6">
        <f>Q611+(R611/20)+(S611/240)</f>
        <v>39.475</v>
      </c>
      <c r="U611" s="6">
        <f>T611/O611</f>
        <v>17.544444444444444</v>
      </c>
      <c r="W611" s="10"/>
      <c r="X611" s="10"/>
      <c r="Y611" s="10"/>
      <c r="Z611" s="10"/>
      <c r="AA611" s="10"/>
      <c r="AB611" s="10"/>
      <c r="AC611" s="14"/>
      <c r="AE611" s="1"/>
      <c r="AF611" s="1"/>
      <c r="AH611" s="1"/>
      <c r="AI611" s="1"/>
      <c r="AJ611" s="1"/>
      <c r="AK611" s="1"/>
      <c r="AN611" s="1"/>
      <c r="AO611" s="1"/>
      <c r="AP611" s="1"/>
      <c r="AQ611" s="14"/>
      <c r="AR611" s="14"/>
      <c r="AS611" s="14"/>
      <c r="AT611" s="10"/>
      <c r="AU611" s="1"/>
      <c r="AV611" s="10"/>
      <c r="AW611" s="1"/>
      <c r="AX611" s="1"/>
      <c r="AY611" s="1"/>
      <c r="AZ611" s="1"/>
      <c r="BA611" s="1"/>
      <c r="BB611" s="1"/>
      <c r="BC611" s="1"/>
      <c r="BD611" s="23"/>
      <c r="BE611" s="23"/>
      <c r="BF611" s="10"/>
      <c r="BG611" s="23"/>
      <c r="BH611" s="23"/>
      <c r="BI611" s="1"/>
      <c r="BJ611" t="s">
        <v>624</v>
      </c>
    </row>
    <row r="612" spans="1:63" ht="12.75">
      <c r="A612" s="38" t="s">
        <v>137</v>
      </c>
      <c r="B612" t="s">
        <v>9</v>
      </c>
      <c r="C612" s="25" t="s">
        <v>312</v>
      </c>
      <c r="D612" t="s">
        <v>1230</v>
      </c>
      <c r="E612" s="25" t="s">
        <v>160</v>
      </c>
      <c r="F612" s="31">
        <v>6</v>
      </c>
      <c r="G612" s="31">
        <v>4</v>
      </c>
      <c r="H612" s="31">
        <f>G612/1.5</f>
        <v>2.6666666666666665</v>
      </c>
      <c r="I612" t="s">
        <v>38</v>
      </c>
      <c r="J612" s="1" t="s">
        <v>396</v>
      </c>
      <c r="K612" t="s">
        <v>504</v>
      </c>
      <c r="L612" s="1" t="s">
        <v>1326</v>
      </c>
      <c r="M612" s="1" t="s">
        <v>397</v>
      </c>
      <c r="N612" t="s">
        <v>1361</v>
      </c>
      <c r="O612" s="4">
        <v>6</v>
      </c>
      <c r="P612" s="23"/>
      <c r="T612" s="6">
        <f>O612*U612</f>
        <v>24</v>
      </c>
      <c r="U612" s="6">
        <v>4</v>
      </c>
      <c r="W612" s="10"/>
      <c r="X612" s="10"/>
      <c r="Y612" s="10"/>
      <c r="Z612" s="10"/>
      <c r="AA612" s="10"/>
      <c r="AB612" s="10"/>
      <c r="AC612" s="14"/>
      <c r="AE612" s="1"/>
      <c r="AF612" s="1"/>
      <c r="AH612" s="1"/>
      <c r="AI612" s="1"/>
      <c r="AJ612" s="1"/>
      <c r="AK612" s="1"/>
      <c r="AN612" s="1"/>
      <c r="AO612" s="1"/>
      <c r="AP612" s="1"/>
      <c r="AQ612" s="14"/>
      <c r="AR612" s="14"/>
      <c r="AS612" s="14"/>
      <c r="AT612" s="10"/>
      <c r="AU612" s="1"/>
      <c r="AV612" s="10"/>
      <c r="AW612" s="1"/>
      <c r="AX612" s="1"/>
      <c r="AY612" s="1"/>
      <c r="AZ612" s="1"/>
      <c r="BA612" s="1"/>
      <c r="BB612" s="1"/>
      <c r="BC612" s="1"/>
      <c r="BD612" s="23"/>
      <c r="BE612" s="23"/>
      <c r="BF612" s="10"/>
      <c r="BG612" s="23"/>
      <c r="BH612" s="23"/>
      <c r="BI612" s="1"/>
      <c r="BJ612" t="s">
        <v>504</v>
      </c>
      <c r="BK612" t="s">
        <v>18</v>
      </c>
    </row>
    <row r="613" spans="1:62" ht="12.75">
      <c r="A613" s="38" t="s">
        <v>137</v>
      </c>
      <c r="B613" t="s">
        <v>9</v>
      </c>
      <c r="C613" s="25" t="s">
        <v>313</v>
      </c>
      <c r="D613" t="s">
        <v>1230</v>
      </c>
      <c r="E613" s="25" t="s">
        <v>160</v>
      </c>
      <c r="F613" s="31">
        <v>6</v>
      </c>
      <c r="G613" s="31">
        <v>5</v>
      </c>
      <c r="H613" s="31">
        <f>G613/1.5</f>
        <v>3.3333333333333335</v>
      </c>
      <c r="I613" t="s">
        <v>908</v>
      </c>
      <c r="J613" s="1" t="s">
        <v>396</v>
      </c>
      <c r="K613" t="s">
        <v>827</v>
      </c>
      <c r="L613" s="1" t="s">
        <v>496</v>
      </c>
      <c r="M613" s="1" t="s">
        <v>9</v>
      </c>
      <c r="N613" t="s">
        <v>1361</v>
      </c>
      <c r="O613" s="4">
        <v>6</v>
      </c>
      <c r="P613" s="23"/>
      <c r="T613" s="6">
        <f>O613*U613</f>
        <v>30</v>
      </c>
      <c r="U613" s="6">
        <v>5</v>
      </c>
      <c r="W613" s="10"/>
      <c r="X613" s="10"/>
      <c r="Y613" s="10"/>
      <c r="Z613" s="10"/>
      <c r="AA613" s="10"/>
      <c r="AB613" s="10"/>
      <c r="AC613" s="14"/>
      <c r="AE613" s="1"/>
      <c r="AF613" s="1"/>
      <c r="AH613" s="1"/>
      <c r="AI613" s="1"/>
      <c r="AJ613" s="1"/>
      <c r="AK613" s="1"/>
      <c r="AN613" s="1"/>
      <c r="AO613" s="1"/>
      <c r="AP613" s="1"/>
      <c r="AQ613" s="14"/>
      <c r="AR613" s="14"/>
      <c r="AS613" s="14"/>
      <c r="AT613" s="10"/>
      <c r="AU613" s="1"/>
      <c r="AV613" s="10"/>
      <c r="AW613" s="1"/>
      <c r="AX613" s="1"/>
      <c r="AY613" s="1"/>
      <c r="AZ613" s="1"/>
      <c r="BA613" s="1"/>
      <c r="BB613" s="1"/>
      <c r="BC613" s="1"/>
      <c r="BD613" s="23"/>
      <c r="BE613" s="23"/>
      <c r="BF613" s="10"/>
      <c r="BG613" s="23"/>
      <c r="BH613" s="23"/>
      <c r="BI613" s="1"/>
      <c r="BJ613" t="s">
        <v>827</v>
      </c>
    </row>
    <row r="614" spans="1:62" ht="12.75">
      <c r="A614" s="38" t="s">
        <v>137</v>
      </c>
      <c r="B614" t="s">
        <v>9</v>
      </c>
      <c r="C614" s="25" t="s">
        <v>314</v>
      </c>
      <c r="D614" t="s">
        <v>1230</v>
      </c>
      <c r="E614" s="25" t="s">
        <v>160</v>
      </c>
      <c r="F614" s="31"/>
      <c r="G614" s="30"/>
      <c r="H614" s="31">
        <f>G614/1.5</f>
        <v>0</v>
      </c>
      <c r="I614" t="s">
        <v>857</v>
      </c>
      <c r="J614" s="1" t="s">
        <v>396</v>
      </c>
      <c r="K614" t="s">
        <v>645</v>
      </c>
      <c r="L614" s="1" t="s">
        <v>1341</v>
      </c>
      <c r="M614" s="1" t="s">
        <v>818</v>
      </c>
      <c r="N614" t="s">
        <v>1361</v>
      </c>
      <c r="O614" s="4"/>
      <c r="P614" s="23">
        <v>20</v>
      </c>
      <c r="T614" s="6">
        <f>(66+8/20+6/240)-(T612+T613)</f>
        <v>12.425000000000011</v>
      </c>
      <c r="V614" s="10">
        <f>(T614*20)/P614</f>
        <v>12.425000000000011</v>
      </c>
      <c r="W614" s="10"/>
      <c r="X614" s="10"/>
      <c r="Y614" s="10"/>
      <c r="Z614" s="10"/>
      <c r="AA614" s="10"/>
      <c r="AB614" s="10"/>
      <c r="AC614" s="14"/>
      <c r="AE614" s="1"/>
      <c r="AF614" s="1"/>
      <c r="AH614" s="1"/>
      <c r="AI614" s="1"/>
      <c r="AJ614" s="1"/>
      <c r="AK614" s="1"/>
      <c r="AN614" s="1"/>
      <c r="AO614" s="1"/>
      <c r="AP614" s="1"/>
      <c r="AQ614" s="14"/>
      <c r="AR614" s="14"/>
      <c r="AS614" s="14"/>
      <c r="AT614" s="10"/>
      <c r="AU614" s="1"/>
      <c r="AV614" s="10"/>
      <c r="AW614" s="1"/>
      <c r="AX614" s="1"/>
      <c r="AY614" s="1"/>
      <c r="AZ614" s="1"/>
      <c r="BA614" s="1"/>
      <c r="BB614" s="1"/>
      <c r="BC614" s="1"/>
      <c r="BD614" s="23"/>
      <c r="BE614" s="23"/>
      <c r="BF614" s="10"/>
      <c r="BG614" s="23"/>
      <c r="BH614" s="23"/>
      <c r="BI614" s="1"/>
      <c r="BJ614" t="s">
        <v>645</v>
      </c>
    </row>
    <row r="615" spans="1:62" ht="12.75">
      <c r="A615" s="38" t="s">
        <v>137</v>
      </c>
      <c r="B615" t="s">
        <v>9</v>
      </c>
      <c r="C615" s="25" t="s">
        <v>315</v>
      </c>
      <c r="D615" t="s">
        <v>1230</v>
      </c>
      <c r="E615" s="25" t="s">
        <v>160</v>
      </c>
      <c r="F615" s="31"/>
      <c r="G615" s="30"/>
      <c r="H615" s="31">
        <f>G615/1.5</f>
        <v>0</v>
      </c>
      <c r="I615" t="s">
        <v>45</v>
      </c>
      <c r="J615" s="1" t="s">
        <v>396</v>
      </c>
      <c r="K615" t="s">
        <v>690</v>
      </c>
      <c r="L615" s="1" t="s">
        <v>1341</v>
      </c>
      <c r="M615" s="1" t="s">
        <v>1064</v>
      </c>
      <c r="N615" t="s">
        <v>1049</v>
      </c>
      <c r="O615" s="4"/>
      <c r="P615" s="23">
        <v>22</v>
      </c>
      <c r="Q615">
        <v>5</v>
      </c>
      <c r="R615">
        <v>12</v>
      </c>
      <c r="S615">
        <v>6</v>
      </c>
      <c r="T615" s="6">
        <f>Q615+(R615/20)+(S615/240)</f>
        <v>5.625</v>
      </c>
      <c r="V615" s="10">
        <f>(T615*20)/P615</f>
        <v>5.113636363636363</v>
      </c>
      <c r="W615" s="10"/>
      <c r="X615" s="10"/>
      <c r="Y615" s="10"/>
      <c r="Z615" s="10"/>
      <c r="AA615" s="10"/>
      <c r="AB615" s="10"/>
      <c r="AC615" s="14"/>
      <c r="AE615" s="1"/>
      <c r="AF615" s="1"/>
      <c r="AH615" s="1"/>
      <c r="AI615" s="1"/>
      <c r="AJ615" s="1"/>
      <c r="AK615" s="1"/>
      <c r="AN615" s="1"/>
      <c r="AO615" s="1"/>
      <c r="AP615" s="1"/>
      <c r="AQ615" s="14"/>
      <c r="AR615" s="14"/>
      <c r="AS615" s="14"/>
      <c r="AT615" s="10"/>
      <c r="AU615" s="1"/>
      <c r="AV615" s="10"/>
      <c r="AW615" s="1"/>
      <c r="AX615" s="1"/>
      <c r="AY615" s="1"/>
      <c r="AZ615" s="1"/>
      <c r="BA615" s="1"/>
      <c r="BB615" s="1"/>
      <c r="BC615" s="1"/>
      <c r="BD615" s="23"/>
      <c r="BE615" s="23"/>
      <c r="BF615" s="10"/>
      <c r="BG615" s="23"/>
      <c r="BH615" s="23"/>
      <c r="BI615" s="1"/>
      <c r="BJ615" t="s">
        <v>690</v>
      </c>
    </row>
    <row r="616" spans="1:61" ht="12.75">
      <c r="A616" s="16"/>
      <c r="B616" s="22"/>
      <c r="C616" s="25"/>
      <c r="E616" s="25"/>
      <c r="F616" s="31"/>
      <c r="G616" s="30"/>
      <c r="H616" s="31"/>
      <c r="J616" s="1"/>
      <c r="L616" s="1"/>
      <c r="M616" s="1"/>
      <c r="O616" s="4"/>
      <c r="P616" s="23"/>
      <c r="W616" s="10"/>
      <c r="X616" s="10"/>
      <c r="Y616" s="10"/>
      <c r="Z616" s="10"/>
      <c r="AA616" s="10"/>
      <c r="AB616" s="10"/>
      <c r="AC616" s="14"/>
      <c r="AE616" s="1"/>
      <c r="AF616" s="1"/>
      <c r="AH616" s="1"/>
      <c r="AI616" s="1"/>
      <c r="AJ616" s="1"/>
      <c r="AK616" s="1"/>
      <c r="AN616" s="1"/>
      <c r="AO616" s="1"/>
      <c r="AP616" s="1"/>
      <c r="AQ616" s="14"/>
      <c r="AR616" s="14"/>
      <c r="AS616" s="14"/>
      <c r="AT616" s="10"/>
      <c r="AU616" s="1"/>
      <c r="AV616" s="10"/>
      <c r="AW616" s="1"/>
      <c r="AX616" s="1"/>
      <c r="AY616" s="1"/>
      <c r="AZ616" s="1"/>
      <c r="BA616" s="1"/>
      <c r="BB616" s="1"/>
      <c r="BC616" s="1"/>
      <c r="BD616" s="23"/>
      <c r="BE616" s="23"/>
      <c r="BF616" s="10"/>
      <c r="BG616" s="23"/>
      <c r="BH616" s="23"/>
      <c r="BI616" s="1"/>
    </row>
    <row r="617" spans="1:62" ht="12.75">
      <c r="A617" s="38" t="s">
        <v>138</v>
      </c>
      <c r="B617" t="s">
        <v>9</v>
      </c>
      <c r="C617" s="25">
        <v>256.1</v>
      </c>
      <c r="D617" t="s">
        <v>1231</v>
      </c>
      <c r="E617" s="25" t="s">
        <v>157</v>
      </c>
      <c r="F617" s="31"/>
      <c r="G617" s="30"/>
      <c r="H617" s="31">
        <f>G617/1.5</f>
        <v>0</v>
      </c>
      <c r="I617" t="s">
        <v>788</v>
      </c>
      <c r="J617" s="1" t="s">
        <v>396</v>
      </c>
      <c r="K617" t="s">
        <v>710</v>
      </c>
      <c r="L617" s="1" t="s">
        <v>1341</v>
      </c>
      <c r="M617" s="1" t="s">
        <v>416</v>
      </c>
      <c r="N617" t="s">
        <v>1255</v>
      </c>
      <c r="O617" s="4"/>
      <c r="P617" s="23">
        <v>190</v>
      </c>
      <c r="Q617">
        <v>101</v>
      </c>
      <c r="T617" s="6">
        <f>Q617+(R617/20)+(S617/240)</f>
        <v>101</v>
      </c>
      <c r="V617" s="10">
        <f>(T617*20)/P617</f>
        <v>10.631578947368421</v>
      </c>
      <c r="W617" s="10"/>
      <c r="X617" s="10"/>
      <c r="Y617" s="10"/>
      <c r="Z617" s="10"/>
      <c r="AA617" s="10"/>
      <c r="AB617" s="10"/>
      <c r="AC617" s="14"/>
      <c r="AE617" s="1"/>
      <c r="AF617" s="1"/>
      <c r="AH617" s="1"/>
      <c r="AI617" s="1"/>
      <c r="AJ617" s="1"/>
      <c r="AK617" s="1"/>
      <c r="AN617" s="1"/>
      <c r="AO617" s="1"/>
      <c r="AP617" s="1"/>
      <c r="AQ617" s="14"/>
      <c r="AR617" s="14"/>
      <c r="AS617" s="14"/>
      <c r="AT617" s="10"/>
      <c r="AU617" s="1"/>
      <c r="AV617" s="10"/>
      <c r="AW617" s="1"/>
      <c r="AX617" s="1"/>
      <c r="AY617" s="1"/>
      <c r="AZ617" s="1"/>
      <c r="BA617" s="1"/>
      <c r="BB617" s="1"/>
      <c r="BC617" s="1"/>
      <c r="BD617" s="23"/>
      <c r="BE617" s="23"/>
      <c r="BF617" s="10"/>
      <c r="BG617" s="23"/>
      <c r="BH617" s="23"/>
      <c r="BI617" s="1"/>
      <c r="BJ617" t="s">
        <v>710</v>
      </c>
    </row>
    <row r="618" spans="1:62" ht="12.75">
      <c r="A618" s="38" t="s">
        <v>138</v>
      </c>
      <c r="B618" t="s">
        <v>9</v>
      </c>
      <c r="C618" s="25">
        <v>256.2</v>
      </c>
      <c r="D618" t="s">
        <v>1231</v>
      </c>
      <c r="E618" s="25" t="s">
        <v>157</v>
      </c>
      <c r="F618" s="31">
        <f>4/3</f>
        <v>1.3333333333333333</v>
      </c>
      <c r="G618" s="31">
        <v>18</v>
      </c>
      <c r="H618" s="31">
        <f>G618/1.5</f>
        <v>12</v>
      </c>
      <c r="I618" t="s">
        <v>1138</v>
      </c>
      <c r="J618" s="1" t="s">
        <v>396</v>
      </c>
      <c r="K618" t="s">
        <v>1178</v>
      </c>
      <c r="L618" s="1" t="s">
        <v>1341</v>
      </c>
      <c r="M618" s="1" t="s">
        <v>1070</v>
      </c>
      <c r="N618" t="s">
        <v>379</v>
      </c>
      <c r="O618" s="4">
        <f>4/3</f>
        <v>1.3333333333333333</v>
      </c>
      <c r="P618" s="23"/>
      <c r="Q618">
        <v>24</v>
      </c>
      <c r="T618" s="6">
        <f>Q618+(R618/20)+(S618/240)</f>
        <v>24</v>
      </c>
      <c r="U618" s="6">
        <f>T618/O618</f>
        <v>18</v>
      </c>
      <c r="W618" s="10"/>
      <c r="X618" s="10"/>
      <c r="Y618" s="10"/>
      <c r="Z618" s="10"/>
      <c r="AA618" s="10"/>
      <c r="AB618" s="10"/>
      <c r="AC618" s="14"/>
      <c r="AE618" s="1"/>
      <c r="AF618" s="1"/>
      <c r="AH618" s="1"/>
      <c r="AI618" s="1"/>
      <c r="AJ618" s="1"/>
      <c r="AK618" s="1"/>
      <c r="AN618" s="1"/>
      <c r="AO618" s="1"/>
      <c r="AP618" s="1"/>
      <c r="AQ618" s="14"/>
      <c r="AR618" s="14"/>
      <c r="AS618" s="14"/>
      <c r="AT618" s="10"/>
      <c r="AU618" s="1"/>
      <c r="AV618" s="10"/>
      <c r="AW618" s="1"/>
      <c r="AX618" s="1"/>
      <c r="AY618" s="1"/>
      <c r="AZ618" s="1"/>
      <c r="BA618" s="1"/>
      <c r="BB618" s="1"/>
      <c r="BC618" s="1"/>
      <c r="BD618" s="23"/>
      <c r="BE618" s="23"/>
      <c r="BF618" s="10"/>
      <c r="BG618" s="23"/>
      <c r="BH618" s="23"/>
      <c r="BI618" s="1"/>
      <c r="BJ618" t="s">
        <v>1178</v>
      </c>
    </row>
    <row r="619" spans="1:62" ht="12.75">
      <c r="A619" s="38" t="s">
        <v>138</v>
      </c>
      <c r="B619" t="s">
        <v>9</v>
      </c>
      <c r="C619" s="25">
        <v>256.3</v>
      </c>
      <c r="D619" t="s">
        <v>1231</v>
      </c>
      <c r="E619" s="25" t="s">
        <v>157</v>
      </c>
      <c r="F619" s="31">
        <v>1</v>
      </c>
      <c r="G619" s="31">
        <v>17</v>
      </c>
      <c r="H619" s="31">
        <f>G619/1.5</f>
        <v>11.333333333333334</v>
      </c>
      <c r="I619" t="s">
        <v>1413</v>
      </c>
      <c r="J619" s="1" t="s">
        <v>396</v>
      </c>
      <c r="K619" t="s">
        <v>1159</v>
      </c>
      <c r="L619" s="1" t="s">
        <v>1341</v>
      </c>
      <c r="M619" s="1" t="s">
        <v>416</v>
      </c>
      <c r="N619" t="s">
        <v>1099</v>
      </c>
      <c r="O619" s="4">
        <v>1</v>
      </c>
      <c r="P619" s="23"/>
      <c r="Q619">
        <v>17</v>
      </c>
      <c r="T619" s="6">
        <f>Q619+(R619/20)+(S619/240)</f>
        <v>17</v>
      </c>
      <c r="U619" s="6">
        <f>T619/O619</f>
        <v>17</v>
      </c>
      <c r="W619" s="10"/>
      <c r="X619" s="10"/>
      <c r="Y619" s="10"/>
      <c r="Z619" s="10"/>
      <c r="AA619" s="10"/>
      <c r="AB619" s="10"/>
      <c r="AC619" s="14"/>
      <c r="AE619" s="1"/>
      <c r="AF619" s="1"/>
      <c r="AH619" s="1"/>
      <c r="AI619" s="1"/>
      <c r="AJ619" s="1"/>
      <c r="AK619" s="1"/>
      <c r="AN619" s="1"/>
      <c r="AO619" s="1"/>
      <c r="AP619" s="1"/>
      <c r="AQ619" s="14"/>
      <c r="AR619" s="14"/>
      <c r="AS619" s="14"/>
      <c r="AT619" s="10"/>
      <c r="AU619" s="1"/>
      <c r="AV619" s="10"/>
      <c r="AW619" s="1"/>
      <c r="AX619" s="1"/>
      <c r="AY619" s="1"/>
      <c r="AZ619" s="1"/>
      <c r="BA619" s="1"/>
      <c r="BB619" s="1"/>
      <c r="BC619" s="1"/>
      <c r="BD619" s="23"/>
      <c r="BE619" s="23"/>
      <c r="BF619" s="10"/>
      <c r="BG619" s="23"/>
      <c r="BH619" s="23"/>
      <c r="BI619" s="1"/>
      <c r="BJ619" t="s">
        <v>1159</v>
      </c>
    </row>
    <row r="620" spans="1:62" ht="12.75">
      <c r="A620" s="38" t="s">
        <v>138</v>
      </c>
      <c r="B620" t="s">
        <v>9</v>
      </c>
      <c r="C620" s="25">
        <v>256.4</v>
      </c>
      <c r="D620" t="s">
        <v>1231</v>
      </c>
      <c r="E620" s="25" t="s">
        <v>157</v>
      </c>
      <c r="F620" s="31"/>
      <c r="G620" s="30"/>
      <c r="H620" s="31">
        <f>G620/1.5</f>
        <v>0</v>
      </c>
      <c r="I620" t="s">
        <v>658</v>
      </c>
      <c r="J620" s="1" t="s">
        <v>396</v>
      </c>
      <c r="K620" t="s">
        <v>620</v>
      </c>
      <c r="L620" s="1" t="s">
        <v>1326</v>
      </c>
      <c r="M620" s="1" t="s">
        <v>416</v>
      </c>
      <c r="N620" t="s">
        <v>846</v>
      </c>
      <c r="O620" s="4"/>
      <c r="P620" s="23">
        <v>42</v>
      </c>
      <c r="Q620">
        <v>14</v>
      </c>
      <c r="T620" s="6">
        <f>Q620+(R620/20)+(S620/240)</f>
        <v>14</v>
      </c>
      <c r="V620" s="10">
        <f>(T620*20)/P620</f>
        <v>6.666666666666667</v>
      </c>
      <c r="W620" s="10"/>
      <c r="X620" s="10"/>
      <c r="Y620" s="10"/>
      <c r="Z620" s="10"/>
      <c r="AA620" s="10"/>
      <c r="AB620" s="10"/>
      <c r="AC620" s="14"/>
      <c r="AE620" s="1"/>
      <c r="AF620" s="1"/>
      <c r="AH620" s="1"/>
      <c r="AI620" s="1"/>
      <c r="AJ620" s="1"/>
      <c r="AK620" s="1"/>
      <c r="AN620" s="1"/>
      <c r="AO620" s="1"/>
      <c r="AP620" s="1"/>
      <c r="AQ620" s="14"/>
      <c r="AR620" s="14"/>
      <c r="AS620" s="14"/>
      <c r="AT620" s="10"/>
      <c r="AU620" s="1"/>
      <c r="AV620" s="10"/>
      <c r="AW620" s="1"/>
      <c r="AX620" s="1"/>
      <c r="AY620" s="1"/>
      <c r="AZ620" s="1"/>
      <c r="BA620" s="1"/>
      <c r="BB620" s="1"/>
      <c r="BC620" s="1"/>
      <c r="BD620" s="23"/>
      <c r="BE620" s="23"/>
      <c r="BF620" s="10"/>
      <c r="BG620" s="23"/>
      <c r="BH620" s="23"/>
      <c r="BI620" s="1"/>
      <c r="BJ620" t="s">
        <v>620</v>
      </c>
    </row>
    <row r="621" spans="1:62" ht="12.75">
      <c r="A621" s="38" t="s">
        <v>138</v>
      </c>
      <c r="B621" t="s">
        <v>9</v>
      </c>
      <c r="C621" s="25">
        <v>256.5</v>
      </c>
      <c r="D621" t="s">
        <v>1231</v>
      </c>
      <c r="E621" s="25" t="s">
        <v>157</v>
      </c>
      <c r="F621" s="31"/>
      <c r="G621" s="30"/>
      <c r="H621" s="31">
        <f>G621/1.5</f>
        <v>0</v>
      </c>
      <c r="I621" t="s">
        <v>664</v>
      </c>
      <c r="J621" s="1" t="s">
        <v>396</v>
      </c>
      <c r="K621" t="s">
        <v>632</v>
      </c>
      <c r="L621" s="1" t="s">
        <v>809</v>
      </c>
      <c r="M621" s="1" t="s">
        <v>9</v>
      </c>
      <c r="N621" t="s">
        <v>371</v>
      </c>
      <c r="O621" s="4"/>
      <c r="P621" s="23">
        <v>24</v>
      </c>
      <c r="Q621">
        <v>8</v>
      </c>
      <c r="T621" s="6">
        <f>Q621+(R621/20)+(S621/240)</f>
        <v>8</v>
      </c>
      <c r="V621" s="10">
        <f>(T621*20)/P621</f>
        <v>6.666666666666667</v>
      </c>
      <c r="W621" s="10"/>
      <c r="X621" s="10"/>
      <c r="Y621" s="10"/>
      <c r="Z621" s="10"/>
      <c r="AA621" s="10"/>
      <c r="AB621" s="10"/>
      <c r="AC621" s="14"/>
      <c r="AE621" s="1"/>
      <c r="AF621" s="1"/>
      <c r="AH621" s="1"/>
      <c r="AI621" s="1"/>
      <c r="AJ621" s="1"/>
      <c r="AK621" s="1"/>
      <c r="AN621" s="1"/>
      <c r="AO621" s="1"/>
      <c r="AP621" s="1"/>
      <c r="AQ621" s="14"/>
      <c r="AR621" s="14"/>
      <c r="AS621" s="14"/>
      <c r="AT621" s="10"/>
      <c r="AU621" s="1"/>
      <c r="AV621" s="10"/>
      <c r="AW621" s="1"/>
      <c r="AX621" s="1"/>
      <c r="AY621" s="1"/>
      <c r="AZ621" s="1"/>
      <c r="BA621" s="1"/>
      <c r="BB621" s="1"/>
      <c r="BC621" s="1"/>
      <c r="BD621" s="23"/>
      <c r="BE621" s="23"/>
      <c r="BF621" s="10"/>
      <c r="BG621" s="23"/>
      <c r="BH621" s="23"/>
      <c r="BI621" s="1"/>
      <c r="BJ621" t="s">
        <v>632</v>
      </c>
    </row>
    <row r="622" spans="1:61" ht="12.75">
      <c r="A622" s="16"/>
      <c r="B622" s="22"/>
      <c r="C622" s="25"/>
      <c r="E622" s="25"/>
      <c r="F622" s="31"/>
      <c r="G622" s="30"/>
      <c r="H622" s="31"/>
      <c r="J622" s="1"/>
      <c r="L622" s="1"/>
      <c r="M622" s="1"/>
      <c r="O622" s="4"/>
      <c r="P622" s="23"/>
      <c r="T622" s="6"/>
      <c r="V622" s="10"/>
      <c r="W622" s="10"/>
      <c r="X622" s="10"/>
      <c r="Y622" s="10"/>
      <c r="Z622" s="10"/>
      <c r="AA622" s="10"/>
      <c r="AB622" s="10"/>
      <c r="AC622" s="14"/>
      <c r="AE622" s="1"/>
      <c r="AF622" s="1"/>
      <c r="AH622" s="1"/>
      <c r="AI622" s="1"/>
      <c r="AJ622" s="1"/>
      <c r="AK622" s="1"/>
      <c r="AN622" s="1"/>
      <c r="AO622" s="1"/>
      <c r="AP622" s="1"/>
      <c r="AQ622" s="14"/>
      <c r="AR622" s="14"/>
      <c r="AS622" s="14"/>
      <c r="AT622" s="10"/>
      <c r="AU622" s="1"/>
      <c r="AV622" s="10"/>
      <c r="AW622" s="1"/>
      <c r="AX622" s="1"/>
      <c r="AY622" s="1"/>
      <c r="AZ622" s="1"/>
      <c r="BA622" s="1"/>
      <c r="BB622" s="1"/>
      <c r="BC622" s="1"/>
      <c r="BD622" s="23"/>
      <c r="BE622" s="23"/>
      <c r="BF622" s="10"/>
      <c r="BG622" s="23"/>
      <c r="BH622" s="23"/>
      <c r="BI622" s="1"/>
    </row>
    <row r="623" spans="1:62" ht="12.75">
      <c r="A623" s="38" t="s">
        <v>138</v>
      </c>
      <c r="B623" t="s">
        <v>9</v>
      </c>
      <c r="C623" s="25" t="s">
        <v>316</v>
      </c>
      <c r="D623" t="s">
        <v>1231</v>
      </c>
      <c r="E623" s="25" t="s">
        <v>157</v>
      </c>
      <c r="F623" s="31">
        <v>2.25</v>
      </c>
      <c r="G623" s="31">
        <v>16</v>
      </c>
      <c r="H623" s="31">
        <f>G623/1.5</f>
        <v>10.666666666666666</v>
      </c>
      <c r="I623" t="s">
        <v>784</v>
      </c>
      <c r="J623" s="1" t="s">
        <v>396</v>
      </c>
      <c r="K623" t="s">
        <v>621</v>
      </c>
      <c r="L623" s="1" t="s">
        <v>809</v>
      </c>
      <c r="M623" s="1" t="s">
        <v>9</v>
      </c>
      <c r="N623" t="s">
        <v>191</v>
      </c>
      <c r="O623" s="4">
        <v>2.25</v>
      </c>
      <c r="P623" s="23"/>
      <c r="Q623">
        <v>36</v>
      </c>
      <c r="T623" s="6">
        <f>Q623+(R623/20)+(S623/240)</f>
        <v>36</v>
      </c>
      <c r="U623" s="6">
        <f>T623/O623</f>
        <v>16</v>
      </c>
      <c r="V623" s="10"/>
      <c r="W623" s="10"/>
      <c r="X623" s="10"/>
      <c r="Y623" s="10"/>
      <c r="Z623" s="10"/>
      <c r="AA623" s="10"/>
      <c r="AB623" s="10"/>
      <c r="AC623" s="14"/>
      <c r="AE623" s="1"/>
      <c r="AF623" s="1"/>
      <c r="AH623" s="1"/>
      <c r="AI623" s="1"/>
      <c r="AJ623" s="1"/>
      <c r="AK623" s="1"/>
      <c r="AN623" s="1"/>
      <c r="AO623" s="1"/>
      <c r="AP623" s="1"/>
      <c r="AQ623" s="14"/>
      <c r="AR623" s="14"/>
      <c r="AS623" s="14"/>
      <c r="AT623" s="10"/>
      <c r="AU623" s="1"/>
      <c r="AV623" s="10"/>
      <c r="AW623" s="1"/>
      <c r="AX623" s="1"/>
      <c r="AY623" s="1"/>
      <c r="AZ623" s="1"/>
      <c r="BA623" s="1"/>
      <c r="BB623" s="1"/>
      <c r="BC623" s="1"/>
      <c r="BD623" s="23"/>
      <c r="BE623" s="23"/>
      <c r="BF623" s="10"/>
      <c r="BG623" s="23"/>
      <c r="BH623" s="23"/>
      <c r="BI623" s="1"/>
      <c r="BJ623" t="s">
        <v>621</v>
      </c>
    </row>
    <row r="624" spans="1:63" ht="12.75">
      <c r="A624" s="38" t="s">
        <v>138</v>
      </c>
      <c r="B624" t="s">
        <v>9</v>
      </c>
      <c r="C624" s="25" t="s">
        <v>317</v>
      </c>
      <c r="D624" t="s">
        <v>1231</v>
      </c>
      <c r="E624" s="25" t="s">
        <v>157</v>
      </c>
      <c r="F624" s="31">
        <v>6</v>
      </c>
      <c r="G624" s="31">
        <v>4.5</v>
      </c>
      <c r="H624" s="31">
        <f>G624/1.5</f>
        <v>3</v>
      </c>
      <c r="I624" t="s">
        <v>357</v>
      </c>
      <c r="J624" s="1" t="s">
        <v>396</v>
      </c>
      <c r="K624" t="s">
        <v>362</v>
      </c>
      <c r="L624" s="1" t="s">
        <v>1326</v>
      </c>
      <c r="M624" s="1" t="s">
        <v>811</v>
      </c>
      <c r="N624" t="s">
        <v>992</v>
      </c>
      <c r="O624" s="4">
        <v>6</v>
      </c>
      <c r="P624" s="23"/>
      <c r="T624" s="6">
        <f>O624*U624</f>
        <v>27</v>
      </c>
      <c r="U624" s="6">
        <f>4+10/20</f>
        <v>4.5</v>
      </c>
      <c r="V624" s="10"/>
      <c r="W624" s="10"/>
      <c r="X624" s="10"/>
      <c r="Y624" s="10"/>
      <c r="Z624" s="10"/>
      <c r="AA624" s="10"/>
      <c r="AB624" s="10"/>
      <c r="AC624" s="14"/>
      <c r="AE624" s="6">
        <v>1.21875</v>
      </c>
      <c r="AF624" s="1"/>
      <c r="AG624" s="6">
        <f>(14+12/20+6/240)/12</f>
        <v>1.21875</v>
      </c>
      <c r="AH624" s="6">
        <f>U624+AG624</f>
        <v>5.71875</v>
      </c>
      <c r="AI624" s="1"/>
      <c r="AJ624" s="1"/>
      <c r="AK624" s="1"/>
      <c r="AL624" s="18">
        <f>AE624/AH624</f>
        <v>0.21311475409836064</v>
      </c>
      <c r="AM624" s="18">
        <f>AF624/AH624</f>
        <v>0</v>
      </c>
      <c r="AN624" s="17">
        <f>(AG624)/AH624</f>
        <v>0.21311475409836064</v>
      </c>
      <c r="AO624" s="1"/>
      <c r="AP624" s="1"/>
      <c r="AQ624" s="14"/>
      <c r="AR624" s="14"/>
      <c r="AS624" s="14"/>
      <c r="AT624" s="10"/>
      <c r="AU624" s="1"/>
      <c r="AV624" s="10"/>
      <c r="AW624" s="1"/>
      <c r="AX624" s="1"/>
      <c r="AY624" s="1"/>
      <c r="AZ624" s="1"/>
      <c r="BA624" s="1"/>
      <c r="BB624" s="1"/>
      <c r="BC624" s="1"/>
      <c r="BD624" s="23"/>
      <c r="BE624" s="23"/>
      <c r="BF624" s="10"/>
      <c r="BG624" s="23"/>
      <c r="BH624" s="23"/>
      <c r="BI624" s="1"/>
      <c r="BJ624" t="s">
        <v>362</v>
      </c>
      <c r="BK624" t="s">
        <v>17</v>
      </c>
    </row>
    <row r="625" spans="1:63" ht="12.75">
      <c r="A625" s="38" t="s">
        <v>138</v>
      </c>
      <c r="B625" t="s">
        <v>9</v>
      </c>
      <c r="C625" s="25" t="s">
        <v>318</v>
      </c>
      <c r="D625" t="s">
        <v>1231</v>
      </c>
      <c r="E625" s="25" t="s">
        <v>157</v>
      </c>
      <c r="F625" s="31">
        <v>6</v>
      </c>
      <c r="G625" s="31">
        <v>5</v>
      </c>
      <c r="H625" s="31">
        <f>G625/1.5</f>
        <v>3.3333333333333335</v>
      </c>
      <c r="I625" t="s">
        <v>825</v>
      </c>
      <c r="J625" s="1" t="s">
        <v>396</v>
      </c>
      <c r="K625" t="s">
        <v>534</v>
      </c>
      <c r="L625" s="1" t="s">
        <v>496</v>
      </c>
      <c r="M625" s="1" t="s">
        <v>811</v>
      </c>
      <c r="N625" t="s">
        <v>992</v>
      </c>
      <c r="O625" s="4">
        <v>6</v>
      </c>
      <c r="P625" s="23"/>
      <c r="T625" s="6">
        <f>O625*U625</f>
        <v>30</v>
      </c>
      <c r="U625" s="6">
        <v>5</v>
      </c>
      <c r="V625" s="10"/>
      <c r="W625" s="10"/>
      <c r="X625" s="10"/>
      <c r="Y625" s="10"/>
      <c r="Z625" s="10"/>
      <c r="AA625" s="10"/>
      <c r="AB625" s="10"/>
      <c r="AC625" s="14"/>
      <c r="AE625" s="6">
        <v>1.21875</v>
      </c>
      <c r="AF625" s="1"/>
      <c r="AG625" s="6">
        <f>(14+12/20+6/240)/12</f>
        <v>1.21875</v>
      </c>
      <c r="AH625" s="6">
        <f>U625+AG625</f>
        <v>6.21875</v>
      </c>
      <c r="AI625" s="1"/>
      <c r="AJ625" s="1"/>
      <c r="AK625" s="1"/>
      <c r="AL625" s="18">
        <f>AE625/AH625</f>
        <v>0.19597989949748743</v>
      </c>
      <c r="AM625" s="18">
        <f>AF625/AH625</f>
        <v>0</v>
      </c>
      <c r="AN625" s="17">
        <f>(AG625)/AH625</f>
        <v>0.19597989949748743</v>
      </c>
      <c r="AO625" s="1"/>
      <c r="AP625" s="1"/>
      <c r="AQ625" s="14"/>
      <c r="AR625" s="14"/>
      <c r="AS625" s="14"/>
      <c r="AT625" s="10"/>
      <c r="AU625" s="1"/>
      <c r="AV625" s="10"/>
      <c r="AW625" s="1"/>
      <c r="AX625" s="1"/>
      <c r="AY625" s="1"/>
      <c r="AZ625" s="1"/>
      <c r="BA625" s="1"/>
      <c r="BB625" s="1"/>
      <c r="BC625" s="1"/>
      <c r="BD625" s="23"/>
      <c r="BE625" s="23"/>
      <c r="BF625" s="10"/>
      <c r="BG625" s="23"/>
      <c r="BH625" s="23"/>
      <c r="BI625" s="1"/>
      <c r="BJ625" t="s">
        <v>534</v>
      </c>
      <c r="BK625" t="s">
        <v>5</v>
      </c>
    </row>
    <row r="626" spans="1:62" ht="12.75">
      <c r="A626" s="38" t="s">
        <v>138</v>
      </c>
      <c r="B626" t="s">
        <v>9</v>
      </c>
      <c r="C626" s="25" t="s">
        <v>319</v>
      </c>
      <c r="D626" t="s">
        <v>1231</v>
      </c>
      <c r="E626" s="25" t="s">
        <v>157</v>
      </c>
      <c r="F626" s="31"/>
      <c r="G626" s="30"/>
      <c r="H626" s="31">
        <f>G626/1.5</f>
        <v>0</v>
      </c>
      <c r="I626" t="s">
        <v>640</v>
      </c>
      <c r="J626" s="1" t="s">
        <v>396</v>
      </c>
      <c r="K626" t="s">
        <v>644</v>
      </c>
      <c r="L626" s="1" t="s">
        <v>1341</v>
      </c>
      <c r="M626" s="1" t="s">
        <v>818</v>
      </c>
      <c r="N626" t="s">
        <v>993</v>
      </c>
      <c r="O626" s="4"/>
      <c r="P626" s="23">
        <v>20</v>
      </c>
      <c r="T626" s="6">
        <f>(71+17/20+6/240)-57</f>
        <v>14.875</v>
      </c>
      <c r="V626" s="10">
        <f>(T626*20)/P626</f>
        <v>14.875</v>
      </c>
      <c r="W626" s="10"/>
      <c r="X626" s="10"/>
      <c r="Y626" s="10"/>
      <c r="Z626" s="10"/>
      <c r="AA626" s="10"/>
      <c r="AB626" s="10"/>
      <c r="AC626" s="14"/>
      <c r="AE626" s="1"/>
      <c r="AF626" s="1"/>
      <c r="AH626" s="1"/>
      <c r="AI626" s="1"/>
      <c r="AJ626" s="1"/>
      <c r="AK626" s="1"/>
      <c r="AN626" s="1"/>
      <c r="AO626" s="1"/>
      <c r="AP626" s="1"/>
      <c r="AQ626" s="14"/>
      <c r="AR626" s="14"/>
      <c r="AS626" s="14"/>
      <c r="AT626" s="10"/>
      <c r="AU626" s="1"/>
      <c r="AV626" s="10"/>
      <c r="AW626" s="1"/>
      <c r="AX626" s="1"/>
      <c r="AY626" s="1"/>
      <c r="AZ626" s="1"/>
      <c r="BA626" s="1"/>
      <c r="BB626" s="1"/>
      <c r="BC626" s="1"/>
      <c r="BD626" s="23"/>
      <c r="BE626" s="23"/>
      <c r="BF626" s="10"/>
      <c r="BG626" s="23"/>
      <c r="BH626" s="23"/>
      <c r="BI626" s="1"/>
      <c r="BJ626" t="s">
        <v>644</v>
      </c>
    </row>
    <row r="627" spans="1:61" ht="12.75">
      <c r="A627" s="16"/>
      <c r="B627" s="22"/>
      <c r="C627" s="25"/>
      <c r="E627" s="25"/>
      <c r="F627" s="31"/>
      <c r="G627" s="31"/>
      <c r="H627" s="31"/>
      <c r="J627" s="1"/>
      <c r="L627" s="1"/>
      <c r="M627" s="1"/>
      <c r="O627" s="4"/>
      <c r="P627" s="23"/>
      <c r="T627" s="6"/>
      <c r="U627" s="6"/>
      <c r="V627" s="10"/>
      <c r="W627" s="10"/>
      <c r="X627" s="10"/>
      <c r="Y627" s="10"/>
      <c r="Z627" s="10"/>
      <c r="AA627" s="10"/>
      <c r="AB627" s="10"/>
      <c r="AC627" s="14"/>
      <c r="AE627" s="1"/>
      <c r="AF627" s="1"/>
      <c r="AH627" s="1"/>
      <c r="AI627" s="1"/>
      <c r="AJ627" s="1"/>
      <c r="AK627" s="1"/>
      <c r="AN627" s="1"/>
      <c r="AO627" s="1"/>
      <c r="AP627" s="1"/>
      <c r="AQ627" s="14"/>
      <c r="AR627" s="14"/>
      <c r="AS627" s="14"/>
      <c r="AT627" s="10"/>
      <c r="AU627" s="1"/>
      <c r="AV627" s="10"/>
      <c r="AW627" s="1"/>
      <c r="AX627" s="1"/>
      <c r="AY627" s="1"/>
      <c r="AZ627" s="1"/>
      <c r="BA627" s="1"/>
      <c r="BB627" s="1"/>
      <c r="BC627" s="1"/>
      <c r="BD627" s="23"/>
      <c r="BE627" s="23"/>
      <c r="BF627" s="10"/>
      <c r="BG627" s="23"/>
      <c r="BH627" s="23"/>
      <c r="BI627" s="1"/>
    </row>
    <row r="628" spans="1:62" ht="12.75">
      <c r="A628" s="38" t="s">
        <v>139</v>
      </c>
      <c r="B628" t="s">
        <v>9</v>
      </c>
      <c r="C628" s="25">
        <v>257.1</v>
      </c>
      <c r="D628" t="s">
        <v>1232</v>
      </c>
      <c r="E628" s="25" t="s">
        <v>157</v>
      </c>
      <c r="F628" s="31"/>
      <c r="G628" s="30"/>
      <c r="H628" s="31">
        <f>G628/1.5</f>
        <v>0</v>
      </c>
      <c r="I628" t="s">
        <v>788</v>
      </c>
      <c r="J628" s="1" t="s">
        <v>396</v>
      </c>
      <c r="K628" t="s">
        <v>710</v>
      </c>
      <c r="L628" s="1" t="s">
        <v>1341</v>
      </c>
      <c r="M628" s="1" t="s">
        <v>416</v>
      </c>
      <c r="N628" t="s">
        <v>1255</v>
      </c>
      <c r="O628" s="4"/>
      <c r="P628" s="23">
        <v>190</v>
      </c>
      <c r="Q628">
        <v>101</v>
      </c>
      <c r="R628">
        <v>0</v>
      </c>
      <c r="S628">
        <v>0</v>
      </c>
      <c r="T628" s="6">
        <f>Q628+(R628/20)+(S628/240)</f>
        <v>101</v>
      </c>
      <c r="V628" s="10">
        <f>(T628*20)/P628</f>
        <v>10.631578947368421</v>
      </c>
      <c r="W628" s="10"/>
      <c r="X628" s="10"/>
      <c r="Y628" s="10"/>
      <c r="Z628" s="10"/>
      <c r="AA628" s="10"/>
      <c r="AB628" s="10"/>
      <c r="AC628" s="14"/>
      <c r="AE628" s="1"/>
      <c r="AF628" s="1"/>
      <c r="AH628" s="1"/>
      <c r="AI628" s="1"/>
      <c r="AJ628" s="1"/>
      <c r="AK628" s="1"/>
      <c r="AN628" s="1"/>
      <c r="AO628" s="1"/>
      <c r="AP628" s="1"/>
      <c r="AQ628" s="14"/>
      <c r="AR628" s="14"/>
      <c r="AS628" s="14"/>
      <c r="AT628" s="10"/>
      <c r="AU628" s="1"/>
      <c r="AV628" s="10"/>
      <c r="AW628" s="1"/>
      <c r="AX628" s="1"/>
      <c r="AY628" s="1"/>
      <c r="AZ628" s="1"/>
      <c r="BA628" s="1"/>
      <c r="BB628" s="1"/>
      <c r="BC628" s="1"/>
      <c r="BD628" s="23"/>
      <c r="BE628" s="23"/>
      <c r="BF628" s="10"/>
      <c r="BG628" s="23"/>
      <c r="BH628" s="23"/>
      <c r="BI628" s="1"/>
      <c r="BJ628" t="s">
        <v>710</v>
      </c>
    </row>
    <row r="629" spans="1:62" ht="12.75">
      <c r="A629" s="38" t="s">
        <v>139</v>
      </c>
      <c r="B629" t="s">
        <v>9</v>
      </c>
      <c r="C629" s="25">
        <v>257.2</v>
      </c>
      <c r="D629" t="s">
        <v>1232</v>
      </c>
      <c r="E629" s="25" t="s">
        <v>157</v>
      </c>
      <c r="F629" s="31">
        <f>4/3</f>
        <v>1.3333333333333333</v>
      </c>
      <c r="G629" s="31">
        <v>18</v>
      </c>
      <c r="H629" s="31">
        <f>G629/1.5</f>
        <v>12</v>
      </c>
      <c r="I629" t="s">
        <v>1412</v>
      </c>
      <c r="J629" s="1" t="s">
        <v>396</v>
      </c>
      <c r="K629" t="s">
        <v>1159</v>
      </c>
      <c r="L629" s="1" t="s">
        <v>1341</v>
      </c>
      <c r="M629" s="1" t="s">
        <v>416</v>
      </c>
      <c r="N629" t="s">
        <v>379</v>
      </c>
      <c r="O629" s="4">
        <f>4/3</f>
        <v>1.3333333333333333</v>
      </c>
      <c r="P629" s="23"/>
      <c r="Q629">
        <v>24</v>
      </c>
      <c r="R629">
        <v>0</v>
      </c>
      <c r="S629">
        <v>0</v>
      </c>
      <c r="T629" s="6">
        <f>Q629+(R629/20)+(S629/240)</f>
        <v>24</v>
      </c>
      <c r="U629" s="6">
        <f>T629/O629</f>
        <v>18</v>
      </c>
      <c r="W629" s="10"/>
      <c r="X629" s="10"/>
      <c r="Y629" s="10"/>
      <c r="Z629" s="10"/>
      <c r="AA629" s="10"/>
      <c r="AB629" s="10"/>
      <c r="AC629" s="14"/>
      <c r="AE629" s="1"/>
      <c r="AF629" s="1"/>
      <c r="AH629" s="1"/>
      <c r="AI629" s="1"/>
      <c r="AJ629" s="1"/>
      <c r="AK629" s="1"/>
      <c r="AN629" s="1"/>
      <c r="AO629" s="1"/>
      <c r="AP629" s="1"/>
      <c r="AQ629" s="14"/>
      <c r="AR629" s="14"/>
      <c r="AS629" s="14"/>
      <c r="AT629" s="10"/>
      <c r="AU629" s="1"/>
      <c r="AV629" s="10"/>
      <c r="AW629" s="1"/>
      <c r="AX629" s="1"/>
      <c r="AY629" s="1"/>
      <c r="AZ629" s="1"/>
      <c r="BA629" s="1"/>
      <c r="BB629" s="1"/>
      <c r="BC629" s="1"/>
      <c r="BD629" s="23"/>
      <c r="BE629" s="23"/>
      <c r="BF629" s="10"/>
      <c r="BG629" s="23"/>
      <c r="BH629" s="23"/>
      <c r="BI629" s="1"/>
      <c r="BJ629" t="s">
        <v>1159</v>
      </c>
    </row>
    <row r="630" spans="1:62" ht="12.75">
      <c r="A630" s="38" t="s">
        <v>139</v>
      </c>
      <c r="B630" t="s">
        <v>9</v>
      </c>
      <c r="C630" s="25">
        <v>257.3</v>
      </c>
      <c r="D630" t="s">
        <v>1232</v>
      </c>
      <c r="E630" s="25" t="s">
        <v>157</v>
      </c>
      <c r="F630" s="31">
        <v>1</v>
      </c>
      <c r="G630" s="31">
        <v>17</v>
      </c>
      <c r="H630" s="31">
        <f>G630/1.5</f>
        <v>11.333333333333334</v>
      </c>
      <c r="I630" t="s">
        <v>1145</v>
      </c>
      <c r="J630" s="1" t="s">
        <v>396</v>
      </c>
      <c r="K630" t="s">
        <v>1159</v>
      </c>
      <c r="L630" s="1" t="s">
        <v>1341</v>
      </c>
      <c r="M630" s="1" t="s">
        <v>416</v>
      </c>
      <c r="N630" t="s">
        <v>1099</v>
      </c>
      <c r="O630" s="4">
        <v>1</v>
      </c>
      <c r="P630" s="23"/>
      <c r="Q630">
        <v>17</v>
      </c>
      <c r="R630">
        <v>0</v>
      </c>
      <c r="S630">
        <v>0</v>
      </c>
      <c r="T630" s="6">
        <f>Q630+(R630/20)+(S630/240)</f>
        <v>17</v>
      </c>
      <c r="U630" s="6">
        <f>T630/O630</f>
        <v>17</v>
      </c>
      <c r="W630" s="10"/>
      <c r="X630" s="10"/>
      <c r="Y630" s="10"/>
      <c r="Z630" s="10"/>
      <c r="AA630" s="10"/>
      <c r="AB630" s="10"/>
      <c r="AC630" s="14"/>
      <c r="AE630" s="1"/>
      <c r="AF630" s="1"/>
      <c r="AH630" s="1"/>
      <c r="AI630" s="1"/>
      <c r="AJ630" s="1"/>
      <c r="AK630" s="1"/>
      <c r="AN630" s="1"/>
      <c r="AO630" s="1"/>
      <c r="AP630" s="1"/>
      <c r="AQ630" s="14"/>
      <c r="AR630" s="14"/>
      <c r="AS630" s="14"/>
      <c r="AT630" s="10"/>
      <c r="AU630" s="1"/>
      <c r="AV630" s="10"/>
      <c r="AW630" s="1"/>
      <c r="AX630" s="1"/>
      <c r="AY630" s="1"/>
      <c r="AZ630" s="1"/>
      <c r="BA630" s="1"/>
      <c r="BB630" s="1"/>
      <c r="BC630" s="1"/>
      <c r="BD630" s="23"/>
      <c r="BE630" s="23"/>
      <c r="BF630" s="10"/>
      <c r="BG630" s="23"/>
      <c r="BH630" s="23"/>
      <c r="BI630" s="1"/>
      <c r="BJ630" t="s">
        <v>1159</v>
      </c>
    </row>
    <row r="631" spans="1:62" ht="12.75">
      <c r="A631" s="38" t="s">
        <v>139</v>
      </c>
      <c r="B631" t="s">
        <v>9</v>
      </c>
      <c r="C631" s="25">
        <v>257.4</v>
      </c>
      <c r="D631" t="s">
        <v>1232</v>
      </c>
      <c r="E631" s="25" t="s">
        <v>157</v>
      </c>
      <c r="F631" s="31"/>
      <c r="G631" s="30"/>
      <c r="H631" s="31">
        <f>G631/1.5</f>
        <v>0</v>
      </c>
      <c r="I631" t="s">
        <v>781</v>
      </c>
      <c r="J631" s="1" t="s">
        <v>396</v>
      </c>
      <c r="K631" t="s">
        <v>621</v>
      </c>
      <c r="L631" s="1" t="s">
        <v>809</v>
      </c>
      <c r="M631" s="1" t="s">
        <v>416</v>
      </c>
      <c r="N631" t="s">
        <v>846</v>
      </c>
      <c r="O631" s="4"/>
      <c r="P631" s="23">
        <v>42</v>
      </c>
      <c r="Q631">
        <v>14</v>
      </c>
      <c r="R631">
        <v>14</v>
      </c>
      <c r="S631">
        <v>0</v>
      </c>
      <c r="T631" s="6">
        <f>Q631+(R631/20)+(S631/240)</f>
        <v>14.7</v>
      </c>
      <c r="V631" s="10">
        <f>(T631*20)/P631</f>
        <v>7</v>
      </c>
      <c r="W631" s="10"/>
      <c r="X631" s="10"/>
      <c r="Y631" s="10"/>
      <c r="Z631" s="10"/>
      <c r="AA631" s="10"/>
      <c r="AB631" s="10"/>
      <c r="AC631" s="14"/>
      <c r="AE631" s="1"/>
      <c r="AF631" s="1"/>
      <c r="AH631" s="1"/>
      <c r="AI631" s="1"/>
      <c r="AJ631" s="1"/>
      <c r="AK631" s="1"/>
      <c r="AN631" s="1"/>
      <c r="AO631" s="1"/>
      <c r="AP631" s="1"/>
      <c r="AQ631" s="14"/>
      <c r="AR631" s="14"/>
      <c r="AS631" s="14"/>
      <c r="AT631" s="10"/>
      <c r="AU631" s="1"/>
      <c r="AV631" s="10"/>
      <c r="AW631" s="1"/>
      <c r="AX631" s="1"/>
      <c r="AY631" s="1"/>
      <c r="AZ631" s="1"/>
      <c r="BA631" s="1"/>
      <c r="BB631" s="1"/>
      <c r="BC631" s="1"/>
      <c r="BD631" s="23"/>
      <c r="BE631" s="23"/>
      <c r="BF631" s="10"/>
      <c r="BG631" s="23"/>
      <c r="BH631" s="23"/>
      <c r="BI631" s="1"/>
      <c r="BJ631" t="s">
        <v>621</v>
      </c>
    </row>
    <row r="632" spans="1:62" ht="12.75">
      <c r="A632" s="38" t="s">
        <v>139</v>
      </c>
      <c r="B632" t="s">
        <v>9</v>
      </c>
      <c r="C632" s="25">
        <v>257.5</v>
      </c>
      <c r="D632" t="s">
        <v>1232</v>
      </c>
      <c r="E632" s="25" t="s">
        <v>157</v>
      </c>
      <c r="F632" s="31"/>
      <c r="G632" s="30"/>
      <c r="H632" s="31">
        <f>G632/1.5</f>
        <v>0</v>
      </c>
      <c r="I632" t="s">
        <v>775</v>
      </c>
      <c r="J632" s="1" t="s">
        <v>396</v>
      </c>
      <c r="K632" t="s">
        <v>621</v>
      </c>
      <c r="L632" s="1" t="s">
        <v>809</v>
      </c>
      <c r="M632" s="1" t="s">
        <v>416</v>
      </c>
      <c r="N632" t="s">
        <v>371</v>
      </c>
      <c r="O632" s="4"/>
      <c r="P632" s="23">
        <v>24</v>
      </c>
      <c r="Q632">
        <v>8</v>
      </c>
      <c r="R632">
        <v>8</v>
      </c>
      <c r="S632">
        <v>0</v>
      </c>
      <c r="T632" s="6">
        <f>Q632+(R632/20)+(S632/240)</f>
        <v>8.4</v>
      </c>
      <c r="V632" s="10">
        <f>(T632*20)/P632</f>
        <v>7</v>
      </c>
      <c r="W632" s="10"/>
      <c r="X632" s="10"/>
      <c r="Y632" s="10"/>
      <c r="Z632" s="10"/>
      <c r="AA632" s="10"/>
      <c r="AB632" s="10"/>
      <c r="AC632" s="14"/>
      <c r="AE632" s="1"/>
      <c r="AF632" s="1"/>
      <c r="AH632" s="1"/>
      <c r="AI632" s="1"/>
      <c r="AJ632" s="1"/>
      <c r="AK632" s="1"/>
      <c r="AN632" s="1"/>
      <c r="AO632" s="1"/>
      <c r="AP632" s="1"/>
      <c r="AQ632" s="14"/>
      <c r="AR632" s="14"/>
      <c r="AS632" s="14"/>
      <c r="AT632" s="10"/>
      <c r="AU632" s="1"/>
      <c r="AV632" s="10"/>
      <c r="AW632" s="1"/>
      <c r="AX632" s="1"/>
      <c r="AY632" s="1"/>
      <c r="AZ632" s="1"/>
      <c r="BA632" s="1"/>
      <c r="BB632" s="1"/>
      <c r="BC632" s="1"/>
      <c r="BD632" s="23"/>
      <c r="BE632" s="23"/>
      <c r="BF632" s="10"/>
      <c r="BG632" s="23"/>
      <c r="BH632" s="23"/>
      <c r="BI632" s="1"/>
      <c r="BJ632" t="s">
        <v>621</v>
      </c>
    </row>
    <row r="633" spans="2:61" ht="12.75">
      <c r="B633" s="22"/>
      <c r="C633" s="25"/>
      <c r="E633" s="25"/>
      <c r="F633" s="31"/>
      <c r="G633" s="30"/>
      <c r="H633" s="31"/>
      <c r="J633" s="1"/>
      <c r="L633" s="1"/>
      <c r="M633" s="1"/>
      <c r="O633" s="4"/>
      <c r="P633" s="23"/>
      <c r="V633" s="10"/>
      <c r="W633" s="10"/>
      <c r="X633" s="10"/>
      <c r="Y633" s="10"/>
      <c r="Z633" s="10"/>
      <c r="AA633" s="10"/>
      <c r="AB633" s="10"/>
      <c r="AC633" s="14"/>
      <c r="AE633" s="1"/>
      <c r="AF633" s="1"/>
      <c r="AH633" s="1"/>
      <c r="AI633" s="1"/>
      <c r="AJ633" s="1"/>
      <c r="AK633" s="1"/>
      <c r="AN633" s="1"/>
      <c r="AO633" s="1"/>
      <c r="AP633" s="1"/>
      <c r="AQ633" s="14"/>
      <c r="AR633" s="14"/>
      <c r="AS633" s="14"/>
      <c r="AT633" s="10"/>
      <c r="AU633" s="1"/>
      <c r="AV633" s="10"/>
      <c r="AW633" s="1"/>
      <c r="AX633" s="1"/>
      <c r="AY633" s="1"/>
      <c r="AZ633" s="1"/>
      <c r="BA633" s="1"/>
      <c r="BB633" s="1"/>
      <c r="BC633" s="1"/>
      <c r="BD633" s="23"/>
      <c r="BE633" s="23"/>
      <c r="BF633" s="10"/>
      <c r="BG633" s="23"/>
      <c r="BH633" s="23"/>
      <c r="BI633" s="1"/>
    </row>
    <row r="634" spans="1:62" ht="12.75">
      <c r="A634" s="38" t="s">
        <v>139</v>
      </c>
      <c r="B634" t="s">
        <v>9</v>
      </c>
      <c r="C634" s="25" t="s">
        <v>320</v>
      </c>
      <c r="D634" t="s">
        <v>1232</v>
      </c>
      <c r="E634" s="25" t="s">
        <v>157</v>
      </c>
      <c r="F634" s="31">
        <v>2.25</v>
      </c>
      <c r="G634" s="31">
        <v>16.355555555555554</v>
      </c>
      <c r="H634" s="31">
        <f>G634/1.5</f>
        <v>10.903703703703703</v>
      </c>
      <c r="I634" t="s">
        <v>774</v>
      </c>
      <c r="J634" s="1" t="s">
        <v>396</v>
      </c>
      <c r="K634" t="s">
        <v>621</v>
      </c>
      <c r="L634" s="1" t="s">
        <v>809</v>
      </c>
      <c r="M634" s="1" t="s">
        <v>9</v>
      </c>
      <c r="N634" t="s">
        <v>191</v>
      </c>
      <c r="O634" s="4">
        <v>2.25</v>
      </c>
      <c r="P634" s="23"/>
      <c r="Q634">
        <v>36</v>
      </c>
      <c r="R634">
        <v>16</v>
      </c>
      <c r="S634">
        <v>0</v>
      </c>
      <c r="T634" s="6">
        <f>Q634+(R634/20)+(S634/240)</f>
        <v>36.8</v>
      </c>
      <c r="U634" s="6">
        <f>T634/O634</f>
        <v>16.355555555555554</v>
      </c>
      <c r="V634" s="10"/>
      <c r="W634" s="10"/>
      <c r="X634" s="10"/>
      <c r="Y634" s="10"/>
      <c r="Z634" s="10"/>
      <c r="AA634" s="10"/>
      <c r="AB634" s="10"/>
      <c r="AC634" s="14"/>
      <c r="AE634" s="1"/>
      <c r="AF634" s="1"/>
      <c r="AH634" s="1"/>
      <c r="AI634" s="1"/>
      <c r="AJ634" s="1"/>
      <c r="AK634" s="1"/>
      <c r="AN634" s="1"/>
      <c r="AO634" s="1"/>
      <c r="AP634" s="1"/>
      <c r="AQ634" s="14"/>
      <c r="AR634" s="14"/>
      <c r="AS634" s="14"/>
      <c r="AT634" s="10"/>
      <c r="AU634" s="1"/>
      <c r="AV634" s="10"/>
      <c r="AW634" s="1"/>
      <c r="AX634" s="1"/>
      <c r="AY634" s="1"/>
      <c r="AZ634" s="1"/>
      <c r="BA634" s="1"/>
      <c r="BB634" s="1"/>
      <c r="BC634" s="1"/>
      <c r="BD634" s="23"/>
      <c r="BE634" s="23"/>
      <c r="BF634" s="10"/>
      <c r="BG634" s="23"/>
      <c r="BH634" s="23"/>
      <c r="BI634" s="1"/>
      <c r="BJ634" t="s">
        <v>621</v>
      </c>
    </row>
    <row r="635" spans="1:63" ht="12.75">
      <c r="A635" s="38" t="s">
        <v>139</v>
      </c>
      <c r="B635" t="s">
        <v>9</v>
      </c>
      <c r="C635" s="25" t="s">
        <v>321</v>
      </c>
      <c r="D635" t="s">
        <v>1232</v>
      </c>
      <c r="E635" s="25" t="s">
        <v>157</v>
      </c>
      <c r="F635" s="31">
        <v>6</v>
      </c>
      <c r="G635" s="31">
        <v>4.5</v>
      </c>
      <c r="H635" s="31">
        <f>G635/1.5</f>
        <v>3</v>
      </c>
      <c r="I635" t="s">
        <v>578</v>
      </c>
      <c r="J635" s="1" t="s">
        <v>396</v>
      </c>
      <c r="K635" t="s">
        <v>361</v>
      </c>
      <c r="L635" s="1" t="s">
        <v>1326</v>
      </c>
      <c r="M635" s="1" t="s">
        <v>9</v>
      </c>
      <c r="N635" t="s">
        <v>1360</v>
      </c>
      <c r="O635" s="4">
        <v>6</v>
      </c>
      <c r="P635" s="23"/>
      <c r="T635" s="6">
        <f>O635*U635</f>
        <v>27</v>
      </c>
      <c r="U635" s="6">
        <f>4+10/20</f>
        <v>4.5</v>
      </c>
      <c r="V635" s="10"/>
      <c r="W635" s="10"/>
      <c r="X635" s="10"/>
      <c r="Y635" s="10"/>
      <c r="Z635" s="10"/>
      <c r="AA635" s="10"/>
      <c r="AB635" s="10"/>
      <c r="AC635" s="14"/>
      <c r="AE635" s="1"/>
      <c r="AF635" s="1"/>
      <c r="AH635" s="1"/>
      <c r="AI635" s="1"/>
      <c r="AJ635" s="1"/>
      <c r="AK635" s="1"/>
      <c r="AN635" s="1"/>
      <c r="AO635" s="1"/>
      <c r="AP635" s="1"/>
      <c r="AQ635" s="14"/>
      <c r="AR635" s="14"/>
      <c r="AS635" s="14"/>
      <c r="AT635" s="10"/>
      <c r="AU635" s="1"/>
      <c r="AV635" s="10"/>
      <c r="AW635" s="1"/>
      <c r="AX635" s="1"/>
      <c r="AY635" s="1"/>
      <c r="AZ635" s="1"/>
      <c r="BA635" s="1"/>
      <c r="BB635" s="1"/>
      <c r="BC635" s="1"/>
      <c r="BD635" s="23"/>
      <c r="BE635" s="23"/>
      <c r="BF635" s="10"/>
      <c r="BG635" s="23"/>
      <c r="BH635" s="23"/>
      <c r="BI635" s="1"/>
      <c r="BJ635" t="s">
        <v>361</v>
      </c>
      <c r="BK635" t="s">
        <v>2</v>
      </c>
    </row>
    <row r="636" spans="1:62" ht="12.75">
      <c r="A636" s="38" t="s">
        <v>139</v>
      </c>
      <c r="B636" t="s">
        <v>9</v>
      </c>
      <c r="C636" s="25" t="s">
        <v>322</v>
      </c>
      <c r="D636" t="s">
        <v>1232</v>
      </c>
      <c r="E636" s="25" t="s">
        <v>157</v>
      </c>
      <c r="F636" s="31">
        <v>6</v>
      </c>
      <c r="G636" s="31">
        <v>5</v>
      </c>
      <c r="H636" s="31">
        <f>G636/1.5</f>
        <v>3.3333333333333335</v>
      </c>
      <c r="I636" t="s">
        <v>825</v>
      </c>
      <c r="J636" s="1" t="s">
        <v>396</v>
      </c>
      <c r="K636" t="s">
        <v>533</v>
      </c>
      <c r="L636" s="1" t="s">
        <v>496</v>
      </c>
      <c r="M636" s="1" t="s">
        <v>9</v>
      </c>
      <c r="N636" t="s">
        <v>1360</v>
      </c>
      <c r="O636" s="4">
        <v>6</v>
      </c>
      <c r="P636" s="23"/>
      <c r="T636" s="6">
        <v>30</v>
      </c>
      <c r="U636" s="6">
        <v>5</v>
      </c>
      <c r="V636" s="10"/>
      <c r="W636" s="10"/>
      <c r="X636" s="10"/>
      <c r="Y636" s="10"/>
      <c r="Z636" s="10"/>
      <c r="AA636" s="10"/>
      <c r="AB636" s="10"/>
      <c r="AC636" s="14"/>
      <c r="AE636" s="1"/>
      <c r="AF636" s="1"/>
      <c r="AH636" s="1"/>
      <c r="AI636" s="1"/>
      <c r="AJ636" s="1"/>
      <c r="AK636" s="1"/>
      <c r="AN636" s="1"/>
      <c r="AO636" s="1"/>
      <c r="AP636" s="1"/>
      <c r="AQ636" s="14"/>
      <c r="AR636" s="14"/>
      <c r="AS636" s="14"/>
      <c r="AT636" s="10"/>
      <c r="AU636" s="1"/>
      <c r="AV636" s="10"/>
      <c r="AW636" s="1"/>
      <c r="AX636" s="1"/>
      <c r="AY636" s="1"/>
      <c r="AZ636" s="1"/>
      <c r="BA636" s="1"/>
      <c r="BB636" s="1"/>
      <c r="BC636" s="1"/>
      <c r="BD636" s="23"/>
      <c r="BE636" s="23"/>
      <c r="BF636" s="10"/>
      <c r="BG636" s="23"/>
      <c r="BH636" s="23"/>
      <c r="BI636" s="1"/>
      <c r="BJ636" t="s">
        <v>533</v>
      </c>
    </row>
    <row r="637" spans="1:62" ht="12.75">
      <c r="A637" s="38" t="s">
        <v>139</v>
      </c>
      <c r="B637" t="s">
        <v>9</v>
      </c>
      <c r="C637" s="25" t="s">
        <v>323</v>
      </c>
      <c r="D637" t="s">
        <v>1232</v>
      </c>
      <c r="E637" s="25" t="s">
        <v>157</v>
      </c>
      <c r="F637" s="31">
        <v>1</v>
      </c>
      <c r="G637" s="31">
        <v>4.65</v>
      </c>
      <c r="H637" s="31">
        <f>G637/1.5</f>
        <v>3.1</v>
      </c>
      <c r="I637" t="s">
        <v>949</v>
      </c>
      <c r="J637" s="1" t="s">
        <v>396</v>
      </c>
      <c r="K637" t="s">
        <v>939</v>
      </c>
      <c r="L637" s="1" t="s">
        <v>955</v>
      </c>
      <c r="M637" s="1" t="s">
        <v>9</v>
      </c>
      <c r="N637" t="s">
        <v>1360</v>
      </c>
      <c r="O637" s="4">
        <v>1</v>
      </c>
      <c r="P637" s="23"/>
      <c r="Q637">
        <v>4</v>
      </c>
      <c r="R637">
        <v>13</v>
      </c>
      <c r="S637">
        <v>0</v>
      </c>
      <c r="T637" s="6">
        <f>Q637+(R637/20)+(S637/240)</f>
        <v>4.65</v>
      </c>
      <c r="U637" s="6">
        <f>T637/O637</f>
        <v>4.65</v>
      </c>
      <c r="V637" s="10"/>
      <c r="W637" s="10"/>
      <c r="X637" s="10"/>
      <c r="Y637" s="10"/>
      <c r="Z637" s="10"/>
      <c r="AA637" s="10"/>
      <c r="AB637" s="10"/>
      <c r="AC637" s="14"/>
      <c r="AE637" s="1"/>
      <c r="AF637" s="1"/>
      <c r="AH637" s="1"/>
      <c r="AI637" s="1"/>
      <c r="AJ637" s="1"/>
      <c r="AK637" s="1"/>
      <c r="AN637" s="1"/>
      <c r="AO637" s="1"/>
      <c r="AP637" s="1"/>
      <c r="AQ637" s="14"/>
      <c r="AR637" s="14"/>
      <c r="AS637" s="14"/>
      <c r="AT637" s="10"/>
      <c r="AU637" s="1"/>
      <c r="AV637" s="10"/>
      <c r="AW637" s="1"/>
      <c r="AX637" s="1"/>
      <c r="AY637" s="1"/>
      <c r="AZ637" s="1"/>
      <c r="BA637" s="1"/>
      <c r="BB637" s="1"/>
      <c r="BC637" s="1"/>
      <c r="BD637" s="23"/>
      <c r="BE637" s="23"/>
      <c r="BF637" s="10"/>
      <c r="BG637" s="23"/>
      <c r="BH637" s="23"/>
      <c r="BI637" s="1"/>
      <c r="BJ637" t="s">
        <v>939</v>
      </c>
    </row>
    <row r="638" spans="1:62" ht="12.75">
      <c r="A638" s="38" t="s">
        <v>139</v>
      </c>
      <c r="B638" t="s">
        <v>9</v>
      </c>
      <c r="C638" s="25" t="s">
        <v>324</v>
      </c>
      <c r="D638" t="s">
        <v>1232</v>
      </c>
      <c r="E638" s="25" t="s">
        <v>157</v>
      </c>
      <c r="F638" s="31"/>
      <c r="G638" s="30"/>
      <c r="H638" s="31">
        <f>G638/1.5</f>
        <v>0</v>
      </c>
      <c r="I638" t="s">
        <v>1155</v>
      </c>
      <c r="J638" s="1" t="s">
        <v>396</v>
      </c>
      <c r="K638" t="s">
        <v>690</v>
      </c>
      <c r="L638" s="1" t="s">
        <v>1341</v>
      </c>
      <c r="M638" s="1" t="s">
        <v>1064</v>
      </c>
      <c r="N638" t="s">
        <v>1041</v>
      </c>
      <c r="O638" s="4"/>
      <c r="P638" s="23">
        <v>22</v>
      </c>
      <c r="Q638">
        <v>5</v>
      </c>
      <c r="R638">
        <v>17</v>
      </c>
      <c r="S638">
        <v>6</v>
      </c>
      <c r="T638" s="6">
        <f>Q638+(R638/20)+(S638/240)</f>
        <v>5.875</v>
      </c>
      <c r="V638" s="10">
        <f>(T638*20)/P638</f>
        <v>5.340909090909091</v>
      </c>
      <c r="W638" s="10"/>
      <c r="X638" s="10"/>
      <c r="Y638" s="10"/>
      <c r="Z638" s="10"/>
      <c r="AA638" s="10"/>
      <c r="AB638" s="10"/>
      <c r="AC638" s="14"/>
      <c r="AE638" s="1"/>
      <c r="AF638" s="1"/>
      <c r="AH638" s="1"/>
      <c r="AI638" s="1"/>
      <c r="AJ638" s="1"/>
      <c r="AK638" s="1"/>
      <c r="AN638" s="1"/>
      <c r="AO638" s="1"/>
      <c r="AP638" s="1"/>
      <c r="AQ638" s="14"/>
      <c r="AR638" s="14"/>
      <c r="AS638" s="14"/>
      <c r="AT638" s="10"/>
      <c r="AU638" s="1"/>
      <c r="AV638" s="10"/>
      <c r="AW638" s="1"/>
      <c r="AX638" s="1"/>
      <c r="AY638" s="1"/>
      <c r="AZ638" s="1"/>
      <c r="BA638" s="1"/>
      <c r="BB638" s="1"/>
      <c r="BC638" s="1"/>
      <c r="BD638" s="23"/>
      <c r="BE638" s="23"/>
      <c r="BF638" s="10"/>
      <c r="BG638" s="23"/>
      <c r="BH638" s="23"/>
      <c r="BI638" s="1"/>
      <c r="BJ638" t="s">
        <v>690</v>
      </c>
    </row>
    <row r="639" spans="1:61" ht="12.75">
      <c r="A639" s="16"/>
      <c r="B639" s="22"/>
      <c r="C639" s="25"/>
      <c r="E639" s="25"/>
      <c r="F639" s="31"/>
      <c r="G639" s="30"/>
      <c r="H639" s="31"/>
      <c r="J639" s="1"/>
      <c r="L639" s="1"/>
      <c r="M639" s="1"/>
      <c r="O639" s="4"/>
      <c r="P639" s="23"/>
      <c r="W639" s="10"/>
      <c r="X639" s="10"/>
      <c r="Y639" s="10"/>
      <c r="Z639" s="10"/>
      <c r="AA639" s="10"/>
      <c r="AB639" s="10"/>
      <c r="AC639" s="14"/>
      <c r="AE639" s="1"/>
      <c r="AF639" s="1"/>
      <c r="AH639" s="1"/>
      <c r="AI639" s="1"/>
      <c r="AJ639" s="1"/>
      <c r="AK639" s="1"/>
      <c r="AN639" s="1"/>
      <c r="AO639" s="1"/>
      <c r="AP639" s="1"/>
      <c r="AQ639" s="14"/>
      <c r="AR639" s="14"/>
      <c r="AS639" s="14"/>
      <c r="AT639" s="10"/>
      <c r="AU639" s="1"/>
      <c r="AV639" s="10"/>
      <c r="AW639" s="1"/>
      <c r="AX639" s="1"/>
      <c r="AY639" s="1"/>
      <c r="AZ639" s="1"/>
      <c r="BA639" s="1"/>
      <c r="BB639" s="1"/>
      <c r="BC639" s="1"/>
      <c r="BD639" s="23"/>
      <c r="BE639" s="23"/>
      <c r="BF639" s="10"/>
      <c r="BG639" s="23"/>
      <c r="BH639" s="23"/>
      <c r="BI639" s="1"/>
    </row>
    <row r="640" spans="1:62" ht="12.75">
      <c r="A640" s="38" t="s">
        <v>140</v>
      </c>
      <c r="B640" t="s">
        <v>9</v>
      </c>
      <c r="C640" s="25">
        <v>258.1</v>
      </c>
      <c r="D640" t="s">
        <v>1233</v>
      </c>
      <c r="E640" s="25" t="s">
        <v>157</v>
      </c>
      <c r="F640" s="31"/>
      <c r="G640" s="30"/>
      <c r="H640" s="31">
        <f>G640/1.5</f>
        <v>0</v>
      </c>
      <c r="I640" t="s">
        <v>788</v>
      </c>
      <c r="J640" s="1" t="s">
        <v>396</v>
      </c>
      <c r="K640" t="s">
        <v>710</v>
      </c>
      <c r="L640" s="1" t="s">
        <v>1341</v>
      </c>
      <c r="M640" s="1" t="s">
        <v>416</v>
      </c>
      <c r="N640" t="s">
        <v>1255</v>
      </c>
      <c r="O640" s="4"/>
      <c r="P640" s="23">
        <v>190</v>
      </c>
      <c r="Q640">
        <v>103</v>
      </c>
      <c r="R640">
        <v>0</v>
      </c>
      <c r="S640">
        <v>0</v>
      </c>
      <c r="T640" s="6">
        <f>Q640+(R640/20)+(S640/240)</f>
        <v>103</v>
      </c>
      <c r="V640" s="10">
        <f>(T640*20)/P640</f>
        <v>10.842105263157896</v>
      </c>
      <c r="W640" s="10"/>
      <c r="X640" s="10"/>
      <c r="Y640" s="10"/>
      <c r="Z640" s="10"/>
      <c r="AA640" s="10"/>
      <c r="AB640" s="10"/>
      <c r="AC640" s="14"/>
      <c r="AE640" s="1"/>
      <c r="AF640" s="1"/>
      <c r="AH640" s="1"/>
      <c r="AI640" s="1"/>
      <c r="AJ640" s="1"/>
      <c r="AK640" s="1"/>
      <c r="AN640" s="1"/>
      <c r="AO640" s="1"/>
      <c r="AP640" s="1"/>
      <c r="AQ640" s="14"/>
      <c r="AR640" s="14"/>
      <c r="AS640" s="14"/>
      <c r="AT640" s="10"/>
      <c r="AU640" s="1"/>
      <c r="AV640" s="10"/>
      <c r="AW640" s="1"/>
      <c r="AX640" s="1"/>
      <c r="AY640" s="1"/>
      <c r="AZ640" s="1"/>
      <c r="BA640" s="1"/>
      <c r="BB640" s="1"/>
      <c r="BC640" s="1"/>
      <c r="BD640" s="23"/>
      <c r="BE640" s="23"/>
      <c r="BF640" s="10"/>
      <c r="BG640" s="23"/>
      <c r="BH640" s="23"/>
      <c r="BI640" s="1"/>
      <c r="BJ640" t="s">
        <v>710</v>
      </c>
    </row>
    <row r="641" spans="1:62" ht="12.75">
      <c r="A641" s="38" t="s">
        <v>140</v>
      </c>
      <c r="B641" t="s">
        <v>9</v>
      </c>
      <c r="C641" s="25">
        <v>258.2</v>
      </c>
      <c r="D641" t="s">
        <v>1233</v>
      </c>
      <c r="E641" s="25" t="s">
        <v>157</v>
      </c>
      <c r="F641" s="31">
        <f>4/3</f>
        <v>1.3333333333333333</v>
      </c>
      <c r="G641" s="31">
        <v>12.75</v>
      </c>
      <c r="H641" s="31">
        <f>G641/1.5</f>
        <v>8.5</v>
      </c>
      <c r="I641" t="s">
        <v>1412</v>
      </c>
      <c r="J641" s="1" t="s">
        <v>396</v>
      </c>
      <c r="K641" t="s">
        <v>1159</v>
      </c>
      <c r="L641" s="1" t="s">
        <v>1341</v>
      </c>
      <c r="M641" s="1" t="s">
        <v>416</v>
      </c>
      <c r="N641" t="s">
        <v>1102</v>
      </c>
      <c r="O641" s="4">
        <f>4/3</f>
        <v>1.3333333333333333</v>
      </c>
      <c r="P641" s="23"/>
      <c r="Q641">
        <v>17</v>
      </c>
      <c r="R641">
        <v>0</v>
      </c>
      <c r="S641">
        <v>0</v>
      </c>
      <c r="T641" s="6">
        <f>Q641+(R641/20)+(S641/240)</f>
        <v>17</v>
      </c>
      <c r="U641" s="6">
        <f>T641/O641</f>
        <v>12.75</v>
      </c>
      <c r="W641" s="10"/>
      <c r="X641" s="10"/>
      <c r="Y641" s="10"/>
      <c r="Z641" s="10"/>
      <c r="AA641" s="10"/>
      <c r="AB641" s="10"/>
      <c r="AC641" s="14"/>
      <c r="AE641" s="1"/>
      <c r="AF641" s="1"/>
      <c r="AH641" s="1"/>
      <c r="AI641" s="1"/>
      <c r="AJ641" s="1"/>
      <c r="AK641" s="1"/>
      <c r="AN641" s="1"/>
      <c r="AO641" s="1"/>
      <c r="AP641" s="1"/>
      <c r="AQ641" s="14"/>
      <c r="AR641" s="14"/>
      <c r="AS641" s="14"/>
      <c r="AT641" s="10"/>
      <c r="AU641" s="1"/>
      <c r="AV641" s="10"/>
      <c r="AW641" s="1"/>
      <c r="AX641" s="1"/>
      <c r="AY641" s="1"/>
      <c r="AZ641" s="1"/>
      <c r="BA641" s="1"/>
      <c r="BB641" s="1"/>
      <c r="BC641" s="1"/>
      <c r="BD641" s="23"/>
      <c r="BE641" s="23"/>
      <c r="BF641" s="10"/>
      <c r="BG641" s="23"/>
      <c r="BH641" s="23"/>
      <c r="BI641" s="1"/>
      <c r="BJ641" t="s">
        <v>1159</v>
      </c>
    </row>
    <row r="642" spans="1:62" ht="12.75">
      <c r="A642" s="38" t="s">
        <v>140</v>
      </c>
      <c r="B642" t="s">
        <v>9</v>
      </c>
      <c r="C642" s="25">
        <v>258.3</v>
      </c>
      <c r="D642" t="s">
        <v>1233</v>
      </c>
      <c r="E642" s="25" t="s">
        <v>157</v>
      </c>
      <c r="F642" s="31"/>
      <c r="G642" s="30"/>
      <c r="H642" s="31">
        <f>G642/1.5</f>
        <v>0</v>
      </c>
      <c r="I642" t="s">
        <v>776</v>
      </c>
      <c r="J642" s="1" t="s">
        <v>396</v>
      </c>
      <c r="K642" t="s">
        <v>621</v>
      </c>
      <c r="L642" s="1" t="s">
        <v>809</v>
      </c>
      <c r="M642" s="1" t="s">
        <v>416</v>
      </c>
      <c r="N642" t="s">
        <v>851</v>
      </c>
      <c r="O642" s="4"/>
      <c r="P642" s="23">
        <v>42</v>
      </c>
      <c r="Q642">
        <v>14</v>
      </c>
      <c r="R642">
        <v>14</v>
      </c>
      <c r="S642">
        <v>0</v>
      </c>
      <c r="T642" s="6">
        <f>Q642+(R642/20)+(S642/240)</f>
        <v>14.7</v>
      </c>
      <c r="V642" s="10">
        <f>(T642*20)/P642</f>
        <v>7</v>
      </c>
      <c r="W642" s="10"/>
      <c r="X642" s="10"/>
      <c r="Y642" s="10"/>
      <c r="Z642" s="10"/>
      <c r="AA642" s="10"/>
      <c r="AB642" s="10"/>
      <c r="AC642" s="14"/>
      <c r="AE642" s="1"/>
      <c r="AF642" s="1"/>
      <c r="AH642" s="1"/>
      <c r="AI642" s="1"/>
      <c r="AJ642" s="1"/>
      <c r="AK642" s="1"/>
      <c r="AN642" s="1"/>
      <c r="AO642" s="1"/>
      <c r="AP642" s="1"/>
      <c r="AQ642" s="14"/>
      <c r="AR642" s="14"/>
      <c r="AS642" s="14"/>
      <c r="AT642" s="10"/>
      <c r="AU642" s="1"/>
      <c r="AV642" s="10"/>
      <c r="AW642" s="1"/>
      <c r="AX642" s="1"/>
      <c r="AY642" s="1"/>
      <c r="AZ642" s="1"/>
      <c r="BA642" s="1"/>
      <c r="BB642" s="1"/>
      <c r="BC642" s="1"/>
      <c r="BD642" s="23"/>
      <c r="BE642" s="23"/>
      <c r="BF642" s="10"/>
      <c r="BG642" s="23"/>
      <c r="BH642" s="23"/>
      <c r="BI642" s="1"/>
      <c r="BJ642" t="s">
        <v>621</v>
      </c>
    </row>
    <row r="643" spans="1:62" ht="12.75">
      <c r="A643" s="38" t="s">
        <v>140</v>
      </c>
      <c r="B643" t="s">
        <v>9</v>
      </c>
      <c r="C643" s="25">
        <v>258.4</v>
      </c>
      <c r="D643" t="s">
        <v>1233</v>
      </c>
      <c r="E643" s="25" t="s">
        <v>157</v>
      </c>
      <c r="F643" s="31"/>
      <c r="G643" s="30"/>
      <c r="H643" s="31">
        <f>G643/1.5</f>
        <v>0</v>
      </c>
      <c r="I643" t="s">
        <v>781</v>
      </c>
      <c r="J643" s="1" t="s">
        <v>396</v>
      </c>
      <c r="K643" t="s">
        <v>621</v>
      </c>
      <c r="L643" s="1" t="s">
        <v>809</v>
      </c>
      <c r="M643" s="1" t="s">
        <v>416</v>
      </c>
      <c r="N643" t="s">
        <v>847</v>
      </c>
      <c r="O643" s="4"/>
      <c r="P643" s="23">
        <v>24</v>
      </c>
      <c r="Q643">
        <v>10</v>
      </c>
      <c r="R643">
        <v>4</v>
      </c>
      <c r="S643">
        <v>0</v>
      </c>
      <c r="T643" s="6">
        <f>Q643+(R643/20)+(S643/240)</f>
        <v>10.2</v>
      </c>
      <c r="V643" s="10">
        <f>(T643*20)/P643</f>
        <v>8.5</v>
      </c>
      <c r="W643" s="10"/>
      <c r="X643" s="10"/>
      <c r="Y643" s="10"/>
      <c r="Z643" s="10"/>
      <c r="AA643" s="10"/>
      <c r="AB643" s="10"/>
      <c r="AC643" s="14"/>
      <c r="AE643" s="1"/>
      <c r="AF643" s="1"/>
      <c r="AH643" s="1"/>
      <c r="AI643" s="1"/>
      <c r="AJ643" s="1"/>
      <c r="AK643" s="1"/>
      <c r="AN643" s="1"/>
      <c r="AO643" s="1"/>
      <c r="AP643" s="1"/>
      <c r="AQ643" s="14"/>
      <c r="AR643" s="14"/>
      <c r="AS643" s="14"/>
      <c r="AT643" s="10"/>
      <c r="AU643" s="1"/>
      <c r="AV643" s="10"/>
      <c r="AW643" s="1"/>
      <c r="AX643" s="1"/>
      <c r="AY643" s="1"/>
      <c r="AZ643" s="1"/>
      <c r="BA643" s="1"/>
      <c r="BB643" s="1"/>
      <c r="BC643" s="1"/>
      <c r="BD643" s="23"/>
      <c r="BE643" s="23"/>
      <c r="BF643" s="10"/>
      <c r="BG643" s="23"/>
      <c r="BH643" s="23"/>
      <c r="BI643" s="1"/>
      <c r="BJ643" t="s">
        <v>621</v>
      </c>
    </row>
    <row r="644" spans="2:61" ht="12.75">
      <c r="B644" s="22"/>
      <c r="C644" s="25"/>
      <c r="E644" s="25"/>
      <c r="F644" s="31"/>
      <c r="G644" s="30"/>
      <c r="H644" s="31"/>
      <c r="J644" s="1"/>
      <c r="L644" s="1"/>
      <c r="M644" s="1"/>
      <c r="O644" s="4"/>
      <c r="P644" s="23"/>
      <c r="W644" s="10"/>
      <c r="X644" s="10"/>
      <c r="Y644" s="10"/>
      <c r="Z644" s="10"/>
      <c r="AA644" s="10"/>
      <c r="AB644" s="10"/>
      <c r="AC644" s="14"/>
      <c r="AE644" s="1"/>
      <c r="AF644" s="1"/>
      <c r="AH644" s="1"/>
      <c r="AI644" s="1"/>
      <c r="AJ644" s="1"/>
      <c r="AK644" s="1"/>
      <c r="AN644" s="1"/>
      <c r="AO644" s="1"/>
      <c r="AP644" s="1"/>
      <c r="AQ644" s="14"/>
      <c r="AR644" s="14"/>
      <c r="AS644" s="14"/>
      <c r="AT644" s="10"/>
      <c r="AU644" s="1"/>
      <c r="AV644" s="10"/>
      <c r="AW644" s="1"/>
      <c r="AX644" s="1"/>
      <c r="AY644" s="1"/>
      <c r="AZ644" s="1"/>
      <c r="BA644" s="1"/>
      <c r="BB644" s="1"/>
      <c r="BC644" s="1"/>
      <c r="BD644" s="23"/>
      <c r="BE644" s="23"/>
      <c r="BF644" s="10"/>
      <c r="BG644" s="23"/>
      <c r="BH644" s="23"/>
      <c r="BI644" s="1"/>
    </row>
    <row r="645" spans="1:62" ht="12.75">
      <c r="A645" s="38" t="s">
        <v>140</v>
      </c>
      <c r="B645" t="s">
        <v>9</v>
      </c>
      <c r="C645" s="25" t="s">
        <v>325</v>
      </c>
      <c r="D645" t="s">
        <v>1233</v>
      </c>
      <c r="E645" s="25" t="s">
        <v>157</v>
      </c>
      <c r="F645" s="31">
        <v>2.25</v>
      </c>
      <c r="G645" s="31">
        <v>16.355555555555554</v>
      </c>
      <c r="H645" s="31">
        <f>G645/1.5</f>
        <v>10.903703703703703</v>
      </c>
      <c r="I645" t="s">
        <v>785</v>
      </c>
      <c r="J645" s="1" t="s">
        <v>396</v>
      </c>
      <c r="K645" t="s">
        <v>621</v>
      </c>
      <c r="L645" s="1" t="s">
        <v>809</v>
      </c>
      <c r="M645" s="1" t="s">
        <v>9</v>
      </c>
      <c r="N645" t="s">
        <v>191</v>
      </c>
      <c r="O645" s="4">
        <v>2.25</v>
      </c>
      <c r="P645" s="23"/>
      <c r="Q645">
        <v>36</v>
      </c>
      <c r="R645">
        <v>16</v>
      </c>
      <c r="S645">
        <v>0</v>
      </c>
      <c r="T645" s="6">
        <f>Q645+(R645/20)+(S645/240)</f>
        <v>36.8</v>
      </c>
      <c r="U645" s="6">
        <f>T645/O645</f>
        <v>16.355555555555554</v>
      </c>
      <c r="W645" s="10"/>
      <c r="X645" s="10"/>
      <c r="Y645" s="10"/>
      <c r="Z645" s="10"/>
      <c r="AA645" s="10"/>
      <c r="AB645" s="10"/>
      <c r="AC645" s="14"/>
      <c r="AE645" s="1"/>
      <c r="AF645" s="1"/>
      <c r="AH645" s="1"/>
      <c r="AI645" s="1"/>
      <c r="AJ645" s="1"/>
      <c r="AK645" s="1"/>
      <c r="AN645" s="1"/>
      <c r="AO645" s="1"/>
      <c r="AP645" s="1"/>
      <c r="AQ645" s="14"/>
      <c r="AR645" s="14"/>
      <c r="AS645" s="14"/>
      <c r="AT645" s="10"/>
      <c r="AU645" s="1"/>
      <c r="AV645" s="10"/>
      <c r="AW645" s="1"/>
      <c r="AX645" s="1"/>
      <c r="AY645" s="1"/>
      <c r="AZ645" s="1"/>
      <c r="BA645" s="1"/>
      <c r="BB645" s="1"/>
      <c r="BC645" s="1"/>
      <c r="BD645" s="23"/>
      <c r="BE645" s="23"/>
      <c r="BF645" s="10"/>
      <c r="BG645" s="23"/>
      <c r="BH645" s="23"/>
      <c r="BI645" s="1"/>
      <c r="BJ645" t="s">
        <v>621</v>
      </c>
    </row>
    <row r="646" spans="1:62" ht="12.75">
      <c r="A646" s="38" t="s">
        <v>140</v>
      </c>
      <c r="B646" t="s">
        <v>9</v>
      </c>
      <c r="C646" s="25" t="s">
        <v>326</v>
      </c>
      <c r="D646" t="s">
        <v>1233</v>
      </c>
      <c r="E646" s="25" t="s">
        <v>157</v>
      </c>
      <c r="F646" s="31">
        <v>6</v>
      </c>
      <c r="G646" s="31">
        <v>4.5</v>
      </c>
      <c r="H646" s="31">
        <f>G646/1.5</f>
        <v>3</v>
      </c>
      <c r="I646" t="s">
        <v>578</v>
      </c>
      <c r="J646" s="1" t="s">
        <v>396</v>
      </c>
      <c r="K646" t="s">
        <v>361</v>
      </c>
      <c r="L646" s="1" t="s">
        <v>1326</v>
      </c>
      <c r="M646" s="1" t="s">
        <v>9</v>
      </c>
      <c r="N646" t="s">
        <v>1360</v>
      </c>
      <c r="O646" s="4">
        <v>6</v>
      </c>
      <c r="P646" s="23"/>
      <c r="T646" s="6">
        <f>O646*U646</f>
        <v>27</v>
      </c>
      <c r="U646" s="6">
        <f>4+10/20</f>
        <v>4.5</v>
      </c>
      <c r="W646" s="10"/>
      <c r="X646" s="10"/>
      <c r="Y646" s="10"/>
      <c r="Z646" s="10"/>
      <c r="AA646" s="10"/>
      <c r="AB646" s="10"/>
      <c r="AC646" s="14"/>
      <c r="AE646" s="1"/>
      <c r="AF646" s="1"/>
      <c r="AH646" s="1"/>
      <c r="AI646" s="1"/>
      <c r="AJ646" s="1"/>
      <c r="AK646" s="1"/>
      <c r="AN646" s="1"/>
      <c r="AO646" s="1"/>
      <c r="AP646" s="1"/>
      <c r="AQ646" s="14"/>
      <c r="AR646" s="14"/>
      <c r="AS646" s="14"/>
      <c r="AT646" s="10"/>
      <c r="AU646" s="1"/>
      <c r="AV646" s="10"/>
      <c r="AW646" s="1"/>
      <c r="AX646" s="1"/>
      <c r="AY646" s="1"/>
      <c r="AZ646" s="1"/>
      <c r="BA646" s="1"/>
      <c r="BB646" s="1"/>
      <c r="BC646" s="1"/>
      <c r="BD646" s="23"/>
      <c r="BE646" s="23"/>
      <c r="BF646" s="10"/>
      <c r="BG646" s="23"/>
      <c r="BH646" s="23"/>
      <c r="BI646" s="1"/>
      <c r="BJ646" t="s">
        <v>361</v>
      </c>
    </row>
    <row r="647" spans="1:62" ht="12.75">
      <c r="A647" s="38" t="s">
        <v>140</v>
      </c>
      <c r="B647" t="s">
        <v>9</v>
      </c>
      <c r="C647" s="25" t="s">
        <v>327</v>
      </c>
      <c r="D647" t="s">
        <v>1233</v>
      </c>
      <c r="E647" s="25" t="s">
        <v>157</v>
      </c>
      <c r="F647" s="31">
        <v>6</v>
      </c>
      <c r="G647" s="31">
        <v>5</v>
      </c>
      <c r="H647" s="31">
        <f>G647/1.5</f>
        <v>3.3333333333333335</v>
      </c>
      <c r="I647" t="s">
        <v>828</v>
      </c>
      <c r="J647" s="1" t="s">
        <v>396</v>
      </c>
      <c r="K647" t="s">
        <v>533</v>
      </c>
      <c r="L647" s="1" t="s">
        <v>496</v>
      </c>
      <c r="M647" s="1" t="s">
        <v>9</v>
      </c>
      <c r="N647" t="s">
        <v>1360</v>
      </c>
      <c r="O647" s="4">
        <v>6</v>
      </c>
      <c r="P647" s="23"/>
      <c r="T647" s="6">
        <f>O647*U647</f>
        <v>30</v>
      </c>
      <c r="U647" s="6">
        <v>5</v>
      </c>
      <c r="W647" s="10"/>
      <c r="X647" s="10"/>
      <c r="Y647" s="10"/>
      <c r="Z647" s="10"/>
      <c r="AA647" s="10"/>
      <c r="AB647" s="10"/>
      <c r="AC647" s="14"/>
      <c r="AE647" s="1"/>
      <c r="AF647" s="1"/>
      <c r="AH647" s="1"/>
      <c r="AI647" s="1"/>
      <c r="AJ647" s="1"/>
      <c r="AK647" s="1"/>
      <c r="AN647" s="1"/>
      <c r="AO647" s="1"/>
      <c r="AP647" s="1"/>
      <c r="AQ647" s="14"/>
      <c r="AR647" s="14"/>
      <c r="AS647" s="14"/>
      <c r="AT647" s="10"/>
      <c r="AU647" s="1"/>
      <c r="AV647" s="10"/>
      <c r="AW647" s="1"/>
      <c r="AX647" s="1"/>
      <c r="AY647" s="1"/>
      <c r="AZ647" s="1"/>
      <c r="BA647" s="1"/>
      <c r="BB647" s="1"/>
      <c r="BC647" s="1"/>
      <c r="BD647" s="23"/>
      <c r="BE647" s="23"/>
      <c r="BF647" s="10"/>
      <c r="BG647" s="23"/>
      <c r="BH647" s="23"/>
      <c r="BI647" s="1"/>
      <c r="BJ647" t="s">
        <v>533</v>
      </c>
    </row>
    <row r="648" spans="1:62" ht="12.75">
      <c r="A648" s="38" t="s">
        <v>140</v>
      </c>
      <c r="B648" t="s">
        <v>9</v>
      </c>
      <c r="C648" s="25" t="s">
        <v>328</v>
      </c>
      <c r="D648" t="s">
        <v>1233</v>
      </c>
      <c r="E648" s="25" t="s">
        <v>157</v>
      </c>
      <c r="F648" s="31">
        <v>1</v>
      </c>
      <c r="G648" s="31">
        <v>6.75</v>
      </c>
      <c r="H648" s="31">
        <f>G648/1.5</f>
        <v>4.5</v>
      </c>
      <c r="I648" t="s">
        <v>950</v>
      </c>
      <c r="J648" s="1" t="s">
        <v>396</v>
      </c>
      <c r="K648" t="s">
        <v>939</v>
      </c>
      <c r="L648" s="1" t="s">
        <v>955</v>
      </c>
      <c r="M648" s="1" t="s">
        <v>9</v>
      </c>
      <c r="N648" t="s">
        <v>1360</v>
      </c>
      <c r="O648" s="4">
        <v>1</v>
      </c>
      <c r="P648" s="23"/>
      <c r="T648" s="6">
        <f>(63+15/20)-57</f>
        <v>6.75</v>
      </c>
      <c r="U648" s="6">
        <f>T648/O648</f>
        <v>6.75</v>
      </c>
      <c r="W648" s="10"/>
      <c r="X648" s="10"/>
      <c r="Y648" s="10"/>
      <c r="Z648" s="10"/>
      <c r="AA648" s="10"/>
      <c r="AB648" s="10"/>
      <c r="AC648" s="14"/>
      <c r="AE648" s="1"/>
      <c r="AF648" s="1"/>
      <c r="AH648" s="1"/>
      <c r="AI648" s="1"/>
      <c r="AJ648" s="1"/>
      <c r="AK648" s="1"/>
      <c r="AN648" s="1"/>
      <c r="AO648" s="1"/>
      <c r="AP648" s="1"/>
      <c r="AQ648" s="14"/>
      <c r="AR648" s="14"/>
      <c r="AS648" s="14"/>
      <c r="AT648" s="10"/>
      <c r="AU648" s="1"/>
      <c r="AV648" s="10"/>
      <c r="AW648" s="1"/>
      <c r="AX648" s="1"/>
      <c r="AY648" s="1"/>
      <c r="AZ648" s="1"/>
      <c r="BA648" s="1"/>
      <c r="BB648" s="1"/>
      <c r="BC648" s="1"/>
      <c r="BD648" s="23"/>
      <c r="BE648" s="23"/>
      <c r="BF648" s="10"/>
      <c r="BG648" s="23"/>
      <c r="BH648" s="23"/>
      <c r="BI648" s="1"/>
      <c r="BJ648" t="s">
        <v>939</v>
      </c>
    </row>
    <row r="649" spans="1:63" ht="12.75">
      <c r="A649" s="38" t="s">
        <v>140</v>
      </c>
      <c r="B649" t="s">
        <v>9</v>
      </c>
      <c r="C649" s="25" t="s">
        <v>329</v>
      </c>
      <c r="D649" t="s">
        <v>1233</v>
      </c>
      <c r="E649" s="25" t="s">
        <v>157</v>
      </c>
      <c r="F649" s="31"/>
      <c r="G649" s="30"/>
      <c r="H649" s="31">
        <f>G649/1.5</f>
        <v>0</v>
      </c>
      <c r="I649" t="s">
        <v>857</v>
      </c>
      <c r="J649" s="1" t="s">
        <v>396</v>
      </c>
      <c r="K649" t="s">
        <v>644</v>
      </c>
      <c r="L649" s="1" t="s">
        <v>1341</v>
      </c>
      <c r="M649" s="1" t="s">
        <v>818</v>
      </c>
      <c r="N649" t="s">
        <v>9</v>
      </c>
      <c r="O649" s="4"/>
      <c r="P649" s="23">
        <v>22</v>
      </c>
      <c r="T649" s="6">
        <f>V649*P649/20</f>
        <v>2.75</v>
      </c>
      <c r="V649" s="10">
        <v>2.5</v>
      </c>
      <c r="W649" s="10"/>
      <c r="X649" s="10"/>
      <c r="Y649" s="10"/>
      <c r="Z649" s="10"/>
      <c r="AA649" s="10"/>
      <c r="AB649" s="10"/>
      <c r="AC649" s="14"/>
      <c r="AE649" s="1"/>
      <c r="AF649" s="1"/>
      <c r="AH649" s="1"/>
      <c r="AI649" s="1"/>
      <c r="AJ649" s="1"/>
      <c r="AK649" s="1"/>
      <c r="AN649" s="1"/>
      <c r="AO649" s="1"/>
      <c r="AP649" s="1"/>
      <c r="AQ649" s="14"/>
      <c r="AR649" s="14"/>
      <c r="AS649" s="14"/>
      <c r="AT649" s="10"/>
      <c r="AU649" s="1"/>
      <c r="AV649" s="10"/>
      <c r="AW649" s="1"/>
      <c r="AX649" s="1"/>
      <c r="AY649" s="1"/>
      <c r="AZ649" s="1"/>
      <c r="BA649" s="1"/>
      <c r="BB649" s="1"/>
      <c r="BC649" s="1"/>
      <c r="BD649" s="23"/>
      <c r="BE649" s="23"/>
      <c r="BF649" s="10"/>
      <c r="BG649" s="23"/>
      <c r="BH649" s="23"/>
      <c r="BI649" s="1"/>
      <c r="BJ649" t="s">
        <v>644</v>
      </c>
      <c r="BK649" t="s">
        <v>15</v>
      </c>
    </row>
    <row r="650" spans="1:62" ht="12.75">
      <c r="A650" s="38" t="s">
        <v>140</v>
      </c>
      <c r="B650" t="s">
        <v>9</v>
      </c>
      <c r="C650" s="25" t="s">
        <v>330</v>
      </c>
      <c r="D650" t="s">
        <v>1233</v>
      </c>
      <c r="E650" s="25" t="s">
        <v>157</v>
      </c>
      <c r="F650" s="31"/>
      <c r="G650" s="30"/>
      <c r="H650" s="31">
        <f>G650/1.5</f>
        <v>0</v>
      </c>
      <c r="I650" t="s">
        <v>1155</v>
      </c>
      <c r="J650" s="1" t="s">
        <v>396</v>
      </c>
      <c r="K650" t="s">
        <v>690</v>
      </c>
      <c r="L650" s="1" t="s">
        <v>1341</v>
      </c>
      <c r="M650" s="1" t="s">
        <v>1064</v>
      </c>
      <c r="N650" t="s">
        <v>9</v>
      </c>
      <c r="O650" s="4"/>
      <c r="P650" s="23">
        <v>34</v>
      </c>
      <c r="T650" s="6">
        <f>V650*P650/20</f>
        <v>5.1</v>
      </c>
      <c r="V650" s="10">
        <v>3</v>
      </c>
      <c r="W650" s="10"/>
      <c r="X650" s="10"/>
      <c r="Y650" s="10"/>
      <c r="Z650" s="10"/>
      <c r="AA650" s="10"/>
      <c r="AB650" s="10"/>
      <c r="AC650" s="14"/>
      <c r="AE650" s="1"/>
      <c r="AF650" s="1"/>
      <c r="AH650" s="1"/>
      <c r="AI650" s="1"/>
      <c r="AJ650" s="1"/>
      <c r="AK650" s="1"/>
      <c r="AN650" s="1"/>
      <c r="AO650" s="1"/>
      <c r="AP650" s="1"/>
      <c r="AQ650" s="14"/>
      <c r="AR650" s="14"/>
      <c r="AS650" s="14"/>
      <c r="AT650" s="10"/>
      <c r="AU650" s="1"/>
      <c r="AV650" s="10"/>
      <c r="AW650" s="1"/>
      <c r="AX650" s="1"/>
      <c r="AY650" s="1"/>
      <c r="AZ650" s="1"/>
      <c r="BA650" s="1"/>
      <c r="BB650" s="1"/>
      <c r="BC650" s="1"/>
      <c r="BD650" s="23"/>
      <c r="BE650" s="23"/>
      <c r="BF650" s="10"/>
      <c r="BG650" s="23"/>
      <c r="BH650" s="23"/>
      <c r="BI650" s="1"/>
      <c r="BJ650" t="s">
        <v>690</v>
      </c>
    </row>
    <row r="651" spans="1:61" ht="12.75">
      <c r="A651" s="16"/>
      <c r="B651" s="22"/>
      <c r="C651" s="25"/>
      <c r="E651" s="25"/>
      <c r="F651" s="31"/>
      <c r="G651" s="30"/>
      <c r="H651" s="31"/>
      <c r="J651" s="1"/>
      <c r="L651" s="1"/>
      <c r="M651" s="1"/>
      <c r="O651" s="4"/>
      <c r="P651" s="23"/>
      <c r="V651" s="10"/>
      <c r="W651" s="10"/>
      <c r="X651" s="10"/>
      <c r="Y651" s="10"/>
      <c r="Z651" s="10"/>
      <c r="AA651" s="10"/>
      <c r="AB651" s="10"/>
      <c r="AC651" s="14"/>
      <c r="AE651" s="1"/>
      <c r="AF651" s="1"/>
      <c r="AH651" s="1"/>
      <c r="AI651" s="1"/>
      <c r="AJ651" s="1"/>
      <c r="AK651" s="1"/>
      <c r="AN651" s="1"/>
      <c r="AO651" s="1"/>
      <c r="AP651" s="1"/>
      <c r="AQ651" s="14"/>
      <c r="AR651" s="14"/>
      <c r="AS651" s="14"/>
      <c r="AT651" s="10"/>
      <c r="AU651" s="1"/>
      <c r="AV651" s="10"/>
      <c r="AW651" s="1"/>
      <c r="AX651" s="1"/>
      <c r="AY651" s="1"/>
      <c r="AZ651" s="1"/>
      <c r="BA651" s="1"/>
      <c r="BB651" s="1"/>
      <c r="BC651" s="1"/>
      <c r="BD651" s="23"/>
      <c r="BE651" s="23"/>
      <c r="BF651" s="10"/>
      <c r="BG651" s="23"/>
      <c r="BH651" s="23"/>
      <c r="BI651" s="1"/>
    </row>
    <row r="652" spans="1:62" ht="12.75">
      <c r="A652" s="38" t="s">
        <v>141</v>
      </c>
      <c r="B652" t="s">
        <v>9</v>
      </c>
      <c r="C652" s="25">
        <v>259.1</v>
      </c>
      <c r="D652" t="s">
        <v>1234</v>
      </c>
      <c r="E652" s="25" t="s">
        <v>159</v>
      </c>
      <c r="F652" s="31"/>
      <c r="G652" s="30"/>
      <c r="H652" s="31">
        <f>G652/1.5</f>
        <v>0</v>
      </c>
      <c r="I652" t="s">
        <v>789</v>
      </c>
      <c r="J652" s="1" t="s">
        <v>396</v>
      </c>
      <c r="K652" t="s">
        <v>711</v>
      </c>
      <c r="L652" s="1" t="s">
        <v>1341</v>
      </c>
      <c r="M652" s="1" t="s">
        <v>416</v>
      </c>
      <c r="N652" t="s">
        <v>1273</v>
      </c>
      <c r="O652" s="4"/>
      <c r="P652" s="23">
        <v>190</v>
      </c>
      <c r="Q652">
        <v>104</v>
      </c>
      <c r="R652">
        <v>0</v>
      </c>
      <c r="S652">
        <v>0</v>
      </c>
      <c r="T652" s="6">
        <f>Q652+(R652/20)+(S652/240)</f>
        <v>104</v>
      </c>
      <c r="V652" s="10">
        <f>(T652*20)/P652</f>
        <v>10.947368421052632</v>
      </c>
      <c r="W652" s="10"/>
      <c r="X652" s="10"/>
      <c r="Y652" s="10"/>
      <c r="Z652" s="10"/>
      <c r="AA652" s="10"/>
      <c r="AB652" s="10"/>
      <c r="AC652" s="14"/>
      <c r="AE652" s="1"/>
      <c r="AF652" s="1"/>
      <c r="AH652" s="1"/>
      <c r="AI652" s="1"/>
      <c r="AJ652" s="1"/>
      <c r="AK652" s="1"/>
      <c r="AN652" s="1"/>
      <c r="AO652" s="1"/>
      <c r="AP652" s="1"/>
      <c r="AQ652" s="14"/>
      <c r="AR652" s="14"/>
      <c r="AS652" s="14"/>
      <c r="AT652" s="10"/>
      <c r="AU652" s="1"/>
      <c r="AV652" s="10"/>
      <c r="AW652" s="1"/>
      <c r="AX652" s="1"/>
      <c r="AY652" s="1"/>
      <c r="AZ652" s="1"/>
      <c r="BA652" s="1"/>
      <c r="BB652" s="1"/>
      <c r="BC652" s="1"/>
      <c r="BD652" s="23"/>
      <c r="BE652" s="23"/>
      <c r="BF652" s="10"/>
      <c r="BG652" s="23"/>
      <c r="BH652" s="23"/>
      <c r="BI652" s="1"/>
      <c r="BJ652" t="s">
        <v>711</v>
      </c>
    </row>
    <row r="653" spans="1:62" ht="12.75">
      <c r="A653" s="38" t="s">
        <v>141</v>
      </c>
      <c r="B653" t="s">
        <v>9</v>
      </c>
      <c r="C653" s="25">
        <v>259.2</v>
      </c>
      <c r="D653" t="s">
        <v>1234</v>
      </c>
      <c r="E653" s="25" t="s">
        <v>159</v>
      </c>
      <c r="F653" s="31">
        <f>4/3</f>
        <v>1.3333333333333333</v>
      </c>
      <c r="G653" s="31">
        <v>18</v>
      </c>
      <c r="H653" s="31">
        <f>G653/1.5</f>
        <v>12</v>
      </c>
      <c r="I653" t="s">
        <v>1137</v>
      </c>
      <c r="J653" s="1" t="s">
        <v>396</v>
      </c>
      <c r="K653" t="s">
        <v>1163</v>
      </c>
      <c r="L653" s="1" t="s">
        <v>1341</v>
      </c>
      <c r="M653" s="1" t="s">
        <v>1070</v>
      </c>
      <c r="N653" t="s">
        <v>379</v>
      </c>
      <c r="O653" s="4">
        <f>4/3</f>
        <v>1.3333333333333333</v>
      </c>
      <c r="P653" s="23"/>
      <c r="Q653">
        <v>24</v>
      </c>
      <c r="R653">
        <v>0</v>
      </c>
      <c r="S653">
        <v>0</v>
      </c>
      <c r="T653" s="6">
        <f>Q653+(R653/20)+(S653/240)</f>
        <v>24</v>
      </c>
      <c r="U653" s="6">
        <f>T653/O653</f>
        <v>18</v>
      </c>
      <c r="W653" s="10"/>
      <c r="X653" s="10"/>
      <c r="Y653" s="10"/>
      <c r="Z653" s="10"/>
      <c r="AA653" s="10"/>
      <c r="AB653" s="10"/>
      <c r="AC653" s="14"/>
      <c r="AE653" s="1"/>
      <c r="AF653" s="1"/>
      <c r="AH653" s="1"/>
      <c r="AI653" s="1"/>
      <c r="AJ653" s="1"/>
      <c r="AK653" s="1"/>
      <c r="AN653" s="1"/>
      <c r="AO653" s="1"/>
      <c r="AP653" s="1"/>
      <c r="AQ653" s="14"/>
      <c r="AR653" s="14"/>
      <c r="AS653" s="14"/>
      <c r="AT653" s="10"/>
      <c r="AU653" s="1"/>
      <c r="AV653" s="10"/>
      <c r="AW653" s="1"/>
      <c r="AX653" s="1"/>
      <c r="AY653" s="1"/>
      <c r="AZ653" s="1"/>
      <c r="BA653" s="1"/>
      <c r="BB653" s="1"/>
      <c r="BC653" s="1"/>
      <c r="BD653" s="23"/>
      <c r="BE653" s="23"/>
      <c r="BF653" s="10"/>
      <c r="BG653" s="23"/>
      <c r="BH653" s="23"/>
      <c r="BI653" s="1"/>
      <c r="BJ653" t="s">
        <v>1163</v>
      </c>
    </row>
    <row r="654" spans="1:62" ht="12.75">
      <c r="A654" s="38" t="s">
        <v>141</v>
      </c>
      <c r="B654" t="s">
        <v>9</v>
      </c>
      <c r="C654" s="25">
        <v>259.3</v>
      </c>
      <c r="D654" t="s">
        <v>1234</v>
      </c>
      <c r="E654" s="25" t="s">
        <v>159</v>
      </c>
      <c r="F654" s="31">
        <v>1</v>
      </c>
      <c r="G654" s="31">
        <v>17</v>
      </c>
      <c r="H654" s="31">
        <f>G654/1.5</f>
        <v>11.333333333333334</v>
      </c>
      <c r="I654" t="s">
        <v>1412</v>
      </c>
      <c r="J654" s="1" t="s">
        <v>396</v>
      </c>
      <c r="K654" t="s">
        <v>1159</v>
      </c>
      <c r="L654" s="1" t="s">
        <v>1341</v>
      </c>
      <c r="M654" s="1" t="s">
        <v>416</v>
      </c>
      <c r="N654" t="s">
        <v>1098</v>
      </c>
      <c r="O654" s="4">
        <v>1</v>
      </c>
      <c r="P654" s="23"/>
      <c r="Q654">
        <v>17</v>
      </c>
      <c r="R654">
        <v>0</v>
      </c>
      <c r="S654">
        <v>0</v>
      </c>
      <c r="T654" s="6">
        <f>Q654+(R654/20)+(S654/240)</f>
        <v>17</v>
      </c>
      <c r="U654" s="6">
        <f>T654/O654</f>
        <v>17</v>
      </c>
      <c r="W654" s="10"/>
      <c r="X654" s="10"/>
      <c r="Y654" s="10"/>
      <c r="Z654" s="10"/>
      <c r="AA654" s="10"/>
      <c r="AB654" s="10"/>
      <c r="AC654" s="14"/>
      <c r="AE654" s="1"/>
      <c r="AF654" s="1"/>
      <c r="AH654" s="1"/>
      <c r="AI654" s="1"/>
      <c r="AJ654" s="1"/>
      <c r="AK654" s="1"/>
      <c r="AN654" s="1"/>
      <c r="AO654" s="1"/>
      <c r="AP654" s="1"/>
      <c r="AQ654" s="14"/>
      <c r="AR654" s="14"/>
      <c r="AS654" s="14"/>
      <c r="AT654" s="10"/>
      <c r="AU654" s="1"/>
      <c r="AV654" s="10"/>
      <c r="AW654" s="1"/>
      <c r="AX654" s="1"/>
      <c r="AY654" s="1"/>
      <c r="AZ654" s="1"/>
      <c r="BA654" s="1"/>
      <c r="BB654" s="1"/>
      <c r="BC654" s="1"/>
      <c r="BD654" s="23"/>
      <c r="BE654" s="23"/>
      <c r="BF654" s="10"/>
      <c r="BG654" s="23"/>
      <c r="BH654" s="23"/>
      <c r="BI654" s="1"/>
      <c r="BJ654" t="s">
        <v>1159</v>
      </c>
    </row>
    <row r="655" spans="1:62" ht="12.75">
      <c r="A655" s="38" t="s">
        <v>141</v>
      </c>
      <c r="B655" t="s">
        <v>9</v>
      </c>
      <c r="C655" s="25">
        <v>259.4</v>
      </c>
      <c r="D655" t="s">
        <v>1234</v>
      </c>
      <c r="E655" s="25" t="s">
        <v>159</v>
      </c>
      <c r="F655" s="31"/>
      <c r="G655" s="31"/>
      <c r="H655" s="31">
        <f>G655/1.5</f>
        <v>0</v>
      </c>
      <c r="I655" t="s">
        <v>783</v>
      </c>
      <c r="J655" s="1" t="s">
        <v>396</v>
      </c>
      <c r="K655" t="s">
        <v>624</v>
      </c>
      <c r="L655" s="1" t="s">
        <v>809</v>
      </c>
      <c r="M655" s="1" t="s">
        <v>416</v>
      </c>
      <c r="N655" t="s">
        <v>850</v>
      </c>
      <c r="O655" s="4"/>
      <c r="P655" s="23">
        <v>42</v>
      </c>
      <c r="Q655">
        <v>20</v>
      </c>
      <c r="R655">
        <v>10</v>
      </c>
      <c r="S655">
        <v>0</v>
      </c>
      <c r="T655" s="6">
        <f>Q655+(R655/20)+(S655/240)</f>
        <v>20.5</v>
      </c>
      <c r="U655" s="6"/>
      <c r="V655" s="10">
        <f>(T655*20)/P655</f>
        <v>9.761904761904763</v>
      </c>
      <c r="W655" s="10"/>
      <c r="X655" s="10"/>
      <c r="Y655" s="10"/>
      <c r="Z655" s="10"/>
      <c r="AA655" s="10"/>
      <c r="AB655" s="10"/>
      <c r="AC655" s="14"/>
      <c r="AE655" s="1"/>
      <c r="AF655" s="1"/>
      <c r="AH655" s="1"/>
      <c r="AI655" s="1"/>
      <c r="AJ655" s="1"/>
      <c r="AK655" s="1"/>
      <c r="AN655" s="1"/>
      <c r="AO655" s="1"/>
      <c r="AP655" s="1"/>
      <c r="AQ655" s="14"/>
      <c r="AR655" s="14"/>
      <c r="AS655" s="14"/>
      <c r="AT655" s="10"/>
      <c r="AU655" s="1"/>
      <c r="AV655" s="10"/>
      <c r="AW655" s="1"/>
      <c r="AX655" s="1"/>
      <c r="AY655" s="1"/>
      <c r="AZ655" s="1"/>
      <c r="BA655" s="1"/>
      <c r="BB655" s="1"/>
      <c r="BC655" s="1"/>
      <c r="BD655" s="23"/>
      <c r="BE655" s="23"/>
      <c r="BF655" s="10"/>
      <c r="BG655" s="23"/>
      <c r="BH655" s="23"/>
      <c r="BI655" s="1"/>
      <c r="BJ655" t="s">
        <v>624</v>
      </c>
    </row>
    <row r="656" spans="1:62" ht="12.75">
      <c r="A656" s="38" t="s">
        <v>141</v>
      </c>
      <c r="B656" t="s">
        <v>9</v>
      </c>
      <c r="C656" s="25">
        <v>259.5</v>
      </c>
      <c r="D656" t="s">
        <v>1234</v>
      </c>
      <c r="E656" s="25" t="s">
        <v>159</v>
      </c>
      <c r="F656" s="31"/>
      <c r="G656" s="31"/>
      <c r="H656" s="31">
        <f>G656/1.5</f>
        <v>0</v>
      </c>
      <c r="I656" t="s">
        <v>775</v>
      </c>
      <c r="J656" s="1" t="s">
        <v>396</v>
      </c>
      <c r="K656" t="s">
        <v>621</v>
      </c>
      <c r="L656" s="1" t="s">
        <v>809</v>
      </c>
      <c r="M656" s="1" t="s">
        <v>416</v>
      </c>
      <c r="N656" t="s">
        <v>372</v>
      </c>
      <c r="O656" s="4"/>
      <c r="P656" s="23">
        <v>24</v>
      </c>
      <c r="Q656">
        <v>8</v>
      </c>
      <c r="R656">
        <v>8</v>
      </c>
      <c r="S656">
        <v>0</v>
      </c>
      <c r="T656" s="6">
        <f>Q656+(R656/20)+(S656/240)</f>
        <v>8.4</v>
      </c>
      <c r="U656" s="6"/>
      <c r="V656" s="10">
        <f>(T656*20)/P656</f>
        <v>7</v>
      </c>
      <c r="W656" s="10"/>
      <c r="X656" s="10"/>
      <c r="Y656" s="10"/>
      <c r="Z656" s="10"/>
      <c r="AA656" s="10"/>
      <c r="AB656" s="10"/>
      <c r="AC656" s="14"/>
      <c r="AE656" s="1"/>
      <c r="AF656" s="1"/>
      <c r="AH656" s="1"/>
      <c r="AI656" s="1"/>
      <c r="AJ656" s="1"/>
      <c r="AK656" s="1"/>
      <c r="AN656" s="1"/>
      <c r="AO656" s="1"/>
      <c r="AP656" s="1"/>
      <c r="AQ656" s="14"/>
      <c r="AR656" s="14"/>
      <c r="AS656" s="14"/>
      <c r="AT656" s="10"/>
      <c r="AU656" s="1"/>
      <c r="AV656" s="10"/>
      <c r="AW656" s="1"/>
      <c r="AX656" s="1"/>
      <c r="AY656" s="1"/>
      <c r="AZ656" s="1"/>
      <c r="BA656" s="1"/>
      <c r="BB656" s="1"/>
      <c r="BC656" s="1"/>
      <c r="BD656" s="23"/>
      <c r="BE656" s="23"/>
      <c r="BF656" s="10"/>
      <c r="BG656" s="23"/>
      <c r="BH656" s="23"/>
      <c r="BI656" s="1"/>
      <c r="BJ656" t="s">
        <v>621</v>
      </c>
    </row>
    <row r="657" spans="1:61" ht="12.75">
      <c r="A657" s="16"/>
      <c r="B657" s="22"/>
      <c r="C657" s="25"/>
      <c r="E657" s="25"/>
      <c r="F657" s="31"/>
      <c r="G657" s="30"/>
      <c r="H657" s="31"/>
      <c r="J657" s="1"/>
      <c r="L657" s="1"/>
      <c r="M657" s="1"/>
      <c r="O657" s="4"/>
      <c r="P657" s="23"/>
      <c r="Q657" s="10"/>
      <c r="R657" s="10"/>
      <c r="S657" s="10"/>
      <c r="W657" s="10"/>
      <c r="X657" s="10"/>
      <c r="Y657" s="10"/>
      <c r="Z657" s="10"/>
      <c r="AA657" s="10"/>
      <c r="AB657" s="10"/>
      <c r="AC657" s="14"/>
      <c r="AE657" s="1"/>
      <c r="AF657" s="1"/>
      <c r="AH657" s="1"/>
      <c r="AI657" s="1"/>
      <c r="AJ657" s="1"/>
      <c r="AK657" s="1"/>
      <c r="AN657" s="1"/>
      <c r="AO657" s="1"/>
      <c r="AP657" s="1"/>
      <c r="AQ657" s="14"/>
      <c r="AR657" s="14"/>
      <c r="AS657" s="14"/>
      <c r="AT657" s="10"/>
      <c r="AU657" s="1"/>
      <c r="AV657" s="10"/>
      <c r="AW657" s="1"/>
      <c r="AX657" s="1"/>
      <c r="AY657" s="1"/>
      <c r="AZ657" s="1"/>
      <c r="BA657" s="1"/>
      <c r="BB657" s="1"/>
      <c r="BC657" s="1"/>
      <c r="BD657" s="23"/>
      <c r="BE657" s="23"/>
      <c r="BF657" s="10"/>
      <c r="BG657" s="23"/>
      <c r="BH657" s="23"/>
      <c r="BI657" s="1"/>
    </row>
    <row r="658" spans="1:62" ht="12.75">
      <c r="A658" s="38" t="s">
        <v>141</v>
      </c>
      <c r="B658" t="s">
        <v>9</v>
      </c>
      <c r="C658" s="25" t="s">
        <v>331</v>
      </c>
      <c r="D658" t="s">
        <v>1234</v>
      </c>
      <c r="E658" s="25" t="s">
        <v>159</v>
      </c>
      <c r="F658" s="31">
        <v>2.25</v>
      </c>
      <c r="G658" s="31">
        <v>16.355555555555554</v>
      </c>
      <c r="H658" s="31">
        <f>G658/1.5</f>
        <v>10.903703703703703</v>
      </c>
      <c r="I658" t="s">
        <v>791</v>
      </c>
      <c r="J658" s="1" t="s">
        <v>396</v>
      </c>
      <c r="K658" t="s">
        <v>624</v>
      </c>
      <c r="L658" s="1" t="s">
        <v>809</v>
      </c>
      <c r="M658" s="1" t="s">
        <v>416</v>
      </c>
      <c r="N658" t="s">
        <v>196</v>
      </c>
      <c r="O658" s="4">
        <v>2.25</v>
      </c>
      <c r="P658" s="23"/>
      <c r="Q658">
        <v>36</v>
      </c>
      <c r="R658">
        <v>16</v>
      </c>
      <c r="S658">
        <v>0</v>
      </c>
      <c r="T658" s="6">
        <f>Q658+(R658/20)+(S658/240)</f>
        <v>36.8</v>
      </c>
      <c r="U658" s="6">
        <f>T658/O658</f>
        <v>16.355555555555554</v>
      </c>
      <c r="V658" s="10"/>
      <c r="W658" s="10"/>
      <c r="X658" s="10"/>
      <c r="Y658" s="10"/>
      <c r="Z658" s="10"/>
      <c r="AA658" s="10"/>
      <c r="AB658" s="10"/>
      <c r="AC658" s="14"/>
      <c r="AE658" s="1"/>
      <c r="AF658" s="1"/>
      <c r="AH658" s="1"/>
      <c r="AI658" s="1"/>
      <c r="AJ658" s="1"/>
      <c r="AK658" s="1"/>
      <c r="AN658" s="1"/>
      <c r="AO658" s="1"/>
      <c r="AP658" s="1"/>
      <c r="AQ658" s="14"/>
      <c r="AR658" s="14"/>
      <c r="AS658" s="14"/>
      <c r="AT658" s="10"/>
      <c r="AU658" s="1"/>
      <c r="AV658" s="10"/>
      <c r="AW658" s="1"/>
      <c r="AX658" s="1"/>
      <c r="AY658" s="1"/>
      <c r="AZ658" s="1"/>
      <c r="BA658" s="1"/>
      <c r="BB658" s="1"/>
      <c r="BC658" s="1"/>
      <c r="BD658" s="23"/>
      <c r="BE658" s="23"/>
      <c r="BF658" s="10"/>
      <c r="BG658" s="23"/>
      <c r="BH658" s="23"/>
      <c r="BI658" s="1"/>
      <c r="BJ658" t="s">
        <v>624</v>
      </c>
    </row>
    <row r="659" spans="1:62" ht="12.75">
      <c r="A659" s="38" t="s">
        <v>141</v>
      </c>
      <c r="B659" t="s">
        <v>9</v>
      </c>
      <c r="C659" s="25" t="s">
        <v>332</v>
      </c>
      <c r="D659" t="s">
        <v>1234</v>
      </c>
      <c r="E659" s="25" t="s">
        <v>159</v>
      </c>
      <c r="F659" s="31">
        <v>7</v>
      </c>
      <c r="G659" s="31">
        <v>4.85</v>
      </c>
      <c r="H659" s="31">
        <f>G659/1.5</f>
        <v>3.233333333333333</v>
      </c>
      <c r="I659" t="s">
        <v>931</v>
      </c>
      <c r="J659" s="1" t="s">
        <v>396</v>
      </c>
      <c r="K659" t="s">
        <v>500</v>
      </c>
      <c r="L659" s="1" t="s">
        <v>1341</v>
      </c>
      <c r="M659" s="1" t="s">
        <v>9</v>
      </c>
      <c r="N659" t="s">
        <v>9</v>
      </c>
      <c r="O659" s="4">
        <v>7</v>
      </c>
      <c r="P659" s="23"/>
      <c r="T659" s="6">
        <f>O659*U659</f>
        <v>33.949999999999996</v>
      </c>
      <c r="U659" s="6">
        <f>4+17/20</f>
        <v>4.85</v>
      </c>
      <c r="V659" s="10"/>
      <c r="W659" s="10"/>
      <c r="X659" s="10"/>
      <c r="Y659" s="10"/>
      <c r="Z659" s="10"/>
      <c r="AA659" s="10"/>
      <c r="AB659" s="10"/>
      <c r="AC659" s="14"/>
      <c r="AE659" s="1"/>
      <c r="AF659" s="1"/>
      <c r="AH659" s="1"/>
      <c r="AI659" s="1"/>
      <c r="AJ659" s="1"/>
      <c r="AK659" s="1"/>
      <c r="AN659" s="1"/>
      <c r="AO659" s="1"/>
      <c r="AP659" s="1"/>
      <c r="AQ659" s="14"/>
      <c r="AR659" s="14"/>
      <c r="AS659" s="14"/>
      <c r="AT659" s="10"/>
      <c r="AU659" s="1"/>
      <c r="AV659" s="10"/>
      <c r="AW659" s="1"/>
      <c r="AX659" s="1"/>
      <c r="AY659" s="1"/>
      <c r="AZ659" s="1"/>
      <c r="BA659" s="1"/>
      <c r="BB659" s="1"/>
      <c r="BC659" s="1"/>
      <c r="BD659" s="23"/>
      <c r="BE659" s="23"/>
      <c r="BF659" s="10"/>
      <c r="BG659" s="23"/>
      <c r="BH659" s="23"/>
      <c r="BI659" s="1"/>
      <c r="BJ659" t="s">
        <v>500</v>
      </c>
    </row>
    <row r="660" spans="1:62" ht="12.75">
      <c r="A660" s="38" t="s">
        <v>141</v>
      </c>
      <c r="B660" t="s">
        <v>9</v>
      </c>
      <c r="C660" s="25" t="s">
        <v>333</v>
      </c>
      <c r="D660" t="s">
        <v>1234</v>
      </c>
      <c r="E660" s="25" t="s">
        <v>159</v>
      </c>
      <c r="F660" s="31">
        <v>5</v>
      </c>
      <c r="G660" s="31">
        <v>5</v>
      </c>
      <c r="H660" s="31">
        <f>G660/1.5</f>
        <v>3.3333333333333335</v>
      </c>
      <c r="I660" t="s">
        <v>830</v>
      </c>
      <c r="J660" s="1" t="s">
        <v>396</v>
      </c>
      <c r="K660" t="s">
        <v>531</v>
      </c>
      <c r="L660" s="1" t="s">
        <v>496</v>
      </c>
      <c r="M660" s="1" t="s">
        <v>9</v>
      </c>
      <c r="N660" t="s">
        <v>9</v>
      </c>
      <c r="O660" s="4">
        <v>5</v>
      </c>
      <c r="P660" s="23"/>
      <c r="T660" s="6">
        <f>O660*U660</f>
        <v>25</v>
      </c>
      <c r="U660" s="6">
        <v>5</v>
      </c>
      <c r="V660" s="10"/>
      <c r="W660" s="10"/>
      <c r="X660" s="10"/>
      <c r="Y660" s="10"/>
      <c r="Z660" s="10"/>
      <c r="AA660" s="10"/>
      <c r="AB660" s="10"/>
      <c r="AC660" s="14"/>
      <c r="AE660" s="1"/>
      <c r="AF660" s="1"/>
      <c r="AH660" s="1"/>
      <c r="AI660" s="1"/>
      <c r="AJ660" s="1"/>
      <c r="AK660" s="1"/>
      <c r="AN660" s="1"/>
      <c r="AO660" s="1"/>
      <c r="AP660" s="1"/>
      <c r="AQ660" s="14"/>
      <c r="AR660" s="14"/>
      <c r="AS660" s="14"/>
      <c r="AT660" s="10"/>
      <c r="AU660" s="1"/>
      <c r="AV660" s="10"/>
      <c r="AW660" s="1"/>
      <c r="AX660" s="1"/>
      <c r="AY660" s="1"/>
      <c r="AZ660" s="1"/>
      <c r="BA660" s="1"/>
      <c r="BB660" s="1"/>
      <c r="BC660" s="1"/>
      <c r="BD660" s="23"/>
      <c r="BE660" s="23"/>
      <c r="BF660" s="10"/>
      <c r="BG660" s="23"/>
      <c r="BH660" s="23"/>
      <c r="BI660" s="1"/>
      <c r="BJ660" t="s">
        <v>531</v>
      </c>
    </row>
    <row r="661" spans="1:62" ht="12.75">
      <c r="A661" s="38" t="s">
        <v>141</v>
      </c>
      <c r="B661" t="s">
        <v>9</v>
      </c>
      <c r="C661" s="25" t="s">
        <v>334</v>
      </c>
      <c r="D661" t="s">
        <v>1234</v>
      </c>
      <c r="E661" s="25" t="s">
        <v>159</v>
      </c>
      <c r="F661" s="31"/>
      <c r="G661" s="30"/>
      <c r="H661" s="31">
        <f>G661/1.5</f>
        <v>0</v>
      </c>
      <c r="I661" t="s">
        <v>1153</v>
      </c>
      <c r="J661" s="1" t="s">
        <v>396</v>
      </c>
      <c r="K661" t="s">
        <v>690</v>
      </c>
      <c r="L661" s="1" t="s">
        <v>1341</v>
      </c>
      <c r="M661" s="1" t="s">
        <v>1064</v>
      </c>
      <c r="N661" t="s">
        <v>1045</v>
      </c>
      <c r="O661" s="4"/>
      <c r="P661" s="23">
        <v>22</v>
      </c>
      <c r="Q661">
        <v>5</v>
      </c>
      <c r="R661">
        <v>5</v>
      </c>
      <c r="S661">
        <v>0</v>
      </c>
      <c r="T661" s="6">
        <f>Q661+(R661/20)+(S661/240)</f>
        <v>5.25</v>
      </c>
      <c r="V661" s="10">
        <f>(T661*20)/P661</f>
        <v>4.7727272727272725</v>
      </c>
      <c r="W661" s="10"/>
      <c r="X661" s="10"/>
      <c r="Y661" s="10"/>
      <c r="Z661" s="10"/>
      <c r="AA661" s="10"/>
      <c r="AB661" s="10"/>
      <c r="AC661" s="14"/>
      <c r="AE661" s="1"/>
      <c r="AF661" s="1"/>
      <c r="AH661" s="1"/>
      <c r="AI661" s="1"/>
      <c r="AJ661" s="1"/>
      <c r="AK661" s="1"/>
      <c r="AN661" s="1"/>
      <c r="AO661" s="1"/>
      <c r="AP661" s="1"/>
      <c r="AQ661" s="14"/>
      <c r="AR661" s="14"/>
      <c r="AS661" s="14"/>
      <c r="AT661" s="10"/>
      <c r="AU661" s="1"/>
      <c r="AV661" s="10"/>
      <c r="AW661" s="1"/>
      <c r="AX661" s="1"/>
      <c r="AY661" s="1"/>
      <c r="AZ661" s="1"/>
      <c r="BA661" s="1"/>
      <c r="BB661" s="1"/>
      <c r="BC661" s="1"/>
      <c r="BD661" s="23"/>
      <c r="BE661" s="23"/>
      <c r="BF661" s="10"/>
      <c r="BG661" s="23"/>
      <c r="BH661" s="23"/>
      <c r="BI661" s="1"/>
      <c r="BJ661" t="s">
        <v>690</v>
      </c>
    </row>
    <row r="662" spans="1:62" ht="12.75">
      <c r="A662" s="38" t="s">
        <v>141</v>
      </c>
      <c r="B662" t="s">
        <v>9</v>
      </c>
      <c r="C662" s="25" t="s">
        <v>335</v>
      </c>
      <c r="D662" t="s">
        <v>1234</v>
      </c>
      <c r="E662" s="25" t="s">
        <v>159</v>
      </c>
      <c r="F662" s="31"/>
      <c r="G662" s="30"/>
      <c r="H662" s="31">
        <f>G662/1.5</f>
        <v>0</v>
      </c>
      <c r="I662" t="s">
        <v>855</v>
      </c>
      <c r="J662" s="1" t="s">
        <v>396</v>
      </c>
      <c r="K662" t="s">
        <v>870</v>
      </c>
      <c r="L662" s="1" t="s">
        <v>1353</v>
      </c>
      <c r="M662" s="1" t="s">
        <v>9</v>
      </c>
      <c r="N662" t="s">
        <v>9</v>
      </c>
      <c r="O662" s="4"/>
      <c r="P662" s="23">
        <v>31</v>
      </c>
      <c r="T662" s="6">
        <f>P662*V662/20</f>
        <v>5.0375</v>
      </c>
      <c r="V662" s="10">
        <f>3+3/12</f>
        <v>3.25</v>
      </c>
      <c r="W662" s="10"/>
      <c r="X662" s="10"/>
      <c r="Y662" s="10"/>
      <c r="Z662" s="10"/>
      <c r="AA662" s="10"/>
      <c r="AB662" s="10"/>
      <c r="AC662" s="14"/>
      <c r="AE662" s="1"/>
      <c r="AF662" s="1"/>
      <c r="AH662" s="1"/>
      <c r="AI662" s="1"/>
      <c r="AJ662" s="1"/>
      <c r="AK662" s="1"/>
      <c r="AN662" s="1"/>
      <c r="AO662" s="1"/>
      <c r="AP662" s="1"/>
      <c r="AQ662" s="14"/>
      <c r="AR662" s="14"/>
      <c r="AS662" s="14"/>
      <c r="AT662" s="10"/>
      <c r="AU662" s="1"/>
      <c r="AV662" s="10"/>
      <c r="AW662" s="1"/>
      <c r="AX662" s="1"/>
      <c r="AY662" s="1"/>
      <c r="AZ662" s="1"/>
      <c r="BA662" s="1"/>
      <c r="BB662" s="1"/>
      <c r="BC662" s="1"/>
      <c r="BD662" s="23"/>
      <c r="BE662" s="23"/>
      <c r="BF662" s="10"/>
      <c r="BG662" s="23"/>
      <c r="BH662" s="23"/>
      <c r="BI662" s="1"/>
      <c r="BJ662" t="s">
        <v>870</v>
      </c>
    </row>
    <row r="663" spans="1:62" ht="12.75">
      <c r="A663" s="38" t="s">
        <v>141</v>
      </c>
      <c r="B663" t="s">
        <v>9</v>
      </c>
      <c r="C663" s="25" t="s">
        <v>336</v>
      </c>
      <c r="D663" t="s">
        <v>1234</v>
      </c>
      <c r="E663" s="25" t="s">
        <v>159</v>
      </c>
      <c r="F663" s="31"/>
      <c r="G663" s="30"/>
      <c r="H663" s="31">
        <f>G663/1.5</f>
        <v>0</v>
      </c>
      <c r="I663" t="s">
        <v>1354</v>
      </c>
      <c r="J663" s="1" t="s">
        <v>396</v>
      </c>
      <c r="K663" t="s">
        <v>502</v>
      </c>
      <c r="L663" s="1" t="s">
        <v>1353</v>
      </c>
      <c r="M663" s="1" t="s">
        <v>9</v>
      </c>
      <c r="N663" t="s">
        <v>9</v>
      </c>
      <c r="O663" s="4"/>
      <c r="P663" s="23">
        <v>13</v>
      </c>
      <c r="T663" s="6">
        <f>P663*V663/20</f>
        <v>0.975</v>
      </c>
      <c r="V663" s="10">
        <f>1+6/12</f>
        <v>1.5</v>
      </c>
      <c r="W663" s="10"/>
      <c r="X663" s="10"/>
      <c r="Y663" s="10"/>
      <c r="Z663" s="10"/>
      <c r="AA663" s="10"/>
      <c r="AB663" s="10"/>
      <c r="AC663" s="14"/>
      <c r="AE663" s="1"/>
      <c r="AF663" s="1"/>
      <c r="AH663" s="1"/>
      <c r="AI663" s="1"/>
      <c r="AJ663" s="1"/>
      <c r="AK663" s="1"/>
      <c r="AN663" s="1"/>
      <c r="AO663" s="1"/>
      <c r="AP663" s="1"/>
      <c r="AQ663" s="14"/>
      <c r="AR663" s="14"/>
      <c r="AS663" s="14"/>
      <c r="AT663" s="10"/>
      <c r="AU663" s="1"/>
      <c r="AV663" s="10"/>
      <c r="AW663" s="1"/>
      <c r="AX663" s="1"/>
      <c r="AY663" s="1"/>
      <c r="AZ663" s="1"/>
      <c r="BA663" s="1"/>
      <c r="BB663" s="1"/>
      <c r="BC663" s="1"/>
      <c r="BD663" s="23"/>
      <c r="BE663" s="23"/>
      <c r="BF663" s="10"/>
      <c r="BG663" s="23"/>
      <c r="BH663" s="23"/>
      <c r="BI663" s="1"/>
      <c r="BJ663" t="s">
        <v>502</v>
      </c>
    </row>
    <row r="664" spans="1:61" ht="12.75">
      <c r="A664" s="16"/>
      <c r="B664" s="22"/>
      <c r="C664" s="25"/>
      <c r="E664" s="25"/>
      <c r="F664" s="31"/>
      <c r="G664" s="30"/>
      <c r="H664" s="31"/>
      <c r="J664" s="1"/>
      <c r="L664" s="1"/>
      <c r="M664" s="1"/>
      <c r="O664" s="4"/>
      <c r="P664" s="23"/>
      <c r="W664" s="10"/>
      <c r="X664" s="10"/>
      <c r="Y664" s="10"/>
      <c r="Z664" s="10"/>
      <c r="AA664" s="10"/>
      <c r="AB664" s="10"/>
      <c r="AC664" s="14"/>
      <c r="AE664" s="1"/>
      <c r="AF664" s="1"/>
      <c r="AH664" s="1"/>
      <c r="AI664" s="1"/>
      <c r="AJ664" s="1"/>
      <c r="AK664" s="1"/>
      <c r="AN664" s="1"/>
      <c r="AO664" s="1"/>
      <c r="AP664" s="1"/>
      <c r="AQ664" s="14"/>
      <c r="AR664" s="14"/>
      <c r="AS664" s="14"/>
      <c r="AT664" s="10"/>
      <c r="AU664" s="1"/>
      <c r="AV664" s="10"/>
      <c r="AW664" s="1"/>
      <c r="AX664" s="1"/>
      <c r="AY664" s="1"/>
      <c r="AZ664" s="1"/>
      <c r="BA664" s="1"/>
      <c r="BB664" s="1"/>
      <c r="BC664" s="1"/>
      <c r="BD664" s="23"/>
      <c r="BE664" s="23"/>
      <c r="BF664" s="10"/>
      <c r="BG664" s="23"/>
      <c r="BH664" s="23"/>
      <c r="BI664" s="1"/>
    </row>
    <row r="665" spans="1:62" ht="12.75">
      <c r="A665" s="38" t="s">
        <v>142</v>
      </c>
      <c r="B665" t="s">
        <v>9</v>
      </c>
      <c r="C665" s="25">
        <v>260.1</v>
      </c>
      <c r="D665" t="s">
        <v>1235</v>
      </c>
      <c r="E665" s="25" t="s">
        <v>158</v>
      </c>
      <c r="F665" s="31"/>
      <c r="G665" s="30"/>
      <c r="H665" s="31">
        <f>G665/1.5</f>
        <v>0</v>
      </c>
      <c r="I665" t="s">
        <v>788</v>
      </c>
      <c r="J665" s="1" t="s">
        <v>396</v>
      </c>
      <c r="K665" t="s">
        <v>710</v>
      </c>
      <c r="L665" s="1" t="s">
        <v>1341</v>
      </c>
      <c r="M665" s="1" t="s">
        <v>1070</v>
      </c>
      <c r="N665" t="s">
        <v>1272</v>
      </c>
      <c r="O665" s="4"/>
      <c r="P665" s="23">
        <v>190</v>
      </c>
      <c r="Q665">
        <v>104</v>
      </c>
      <c r="R665">
        <v>0</v>
      </c>
      <c r="S665">
        <v>0</v>
      </c>
      <c r="T665" s="6">
        <f>Q665+(R665/20)+(S665/240)</f>
        <v>104</v>
      </c>
      <c r="V665" s="10">
        <f>(T665*20)/P665</f>
        <v>10.947368421052632</v>
      </c>
      <c r="W665" s="10"/>
      <c r="X665" s="10"/>
      <c r="Y665" s="10"/>
      <c r="Z665" s="10"/>
      <c r="AA665" s="10"/>
      <c r="AB665" s="10"/>
      <c r="AC665" s="14"/>
      <c r="AE665" s="1"/>
      <c r="AF665" s="1"/>
      <c r="AH665" s="1"/>
      <c r="AI665" s="1"/>
      <c r="AJ665" s="1"/>
      <c r="AK665" s="1"/>
      <c r="AN665" s="1"/>
      <c r="AO665" s="1"/>
      <c r="AP665" s="1"/>
      <c r="AQ665" s="14"/>
      <c r="AR665" s="14"/>
      <c r="AS665" s="14"/>
      <c r="AT665" s="10"/>
      <c r="AU665" s="1"/>
      <c r="AV665" s="10"/>
      <c r="AW665" s="1"/>
      <c r="AX665" s="1"/>
      <c r="AY665" s="1"/>
      <c r="AZ665" s="1"/>
      <c r="BA665" s="1"/>
      <c r="BB665" s="1"/>
      <c r="BC665" s="1"/>
      <c r="BD665" s="23"/>
      <c r="BE665" s="23"/>
      <c r="BF665" s="10"/>
      <c r="BG665" s="23"/>
      <c r="BH665" s="23"/>
      <c r="BI665" s="1"/>
      <c r="BJ665" t="s">
        <v>710</v>
      </c>
    </row>
    <row r="666" spans="1:62" ht="12.75">
      <c r="A666" s="38" t="s">
        <v>142</v>
      </c>
      <c r="B666" t="s">
        <v>9</v>
      </c>
      <c r="C666" s="25">
        <v>260.2</v>
      </c>
      <c r="D666" t="s">
        <v>1235</v>
      </c>
      <c r="E666" s="25" t="s">
        <v>158</v>
      </c>
      <c r="F666" s="31">
        <f>4/3</f>
        <v>1.3333333333333333</v>
      </c>
      <c r="G666" s="31">
        <v>18</v>
      </c>
      <c r="H666" s="31">
        <f>G666/1.5</f>
        <v>12</v>
      </c>
      <c r="I666" t="s">
        <v>1135</v>
      </c>
      <c r="J666" s="1" t="s">
        <v>396</v>
      </c>
      <c r="K666" t="s">
        <v>1157</v>
      </c>
      <c r="L666" s="1" t="s">
        <v>1341</v>
      </c>
      <c r="M666" s="1" t="s">
        <v>1070</v>
      </c>
      <c r="N666" t="s">
        <v>379</v>
      </c>
      <c r="O666" s="4">
        <f>4/3</f>
        <v>1.3333333333333333</v>
      </c>
      <c r="P666" s="23"/>
      <c r="Q666">
        <v>24</v>
      </c>
      <c r="R666">
        <v>0</v>
      </c>
      <c r="S666">
        <v>0</v>
      </c>
      <c r="T666" s="6">
        <f>Q666+(R666/20)+(S666/240)</f>
        <v>24</v>
      </c>
      <c r="U666" s="6">
        <f>T666/O666</f>
        <v>18</v>
      </c>
      <c r="W666" s="10"/>
      <c r="X666" s="10"/>
      <c r="Y666" s="10"/>
      <c r="Z666" s="10"/>
      <c r="AA666" s="10"/>
      <c r="AB666" s="10"/>
      <c r="AC666" s="14"/>
      <c r="AE666" s="1"/>
      <c r="AF666" s="1"/>
      <c r="AH666" s="1"/>
      <c r="AI666" s="1"/>
      <c r="AJ666" s="1"/>
      <c r="AK666" s="1"/>
      <c r="AN666" s="1"/>
      <c r="AO666" s="1"/>
      <c r="AP666" s="1"/>
      <c r="AQ666" s="14"/>
      <c r="AR666" s="14"/>
      <c r="AS666" s="14"/>
      <c r="AT666" s="10"/>
      <c r="AU666" s="1"/>
      <c r="AV666" s="10"/>
      <c r="AW666" s="1"/>
      <c r="AX666" s="1"/>
      <c r="AY666" s="1"/>
      <c r="AZ666" s="1"/>
      <c r="BA666" s="1"/>
      <c r="BB666" s="1"/>
      <c r="BC666" s="1"/>
      <c r="BD666" s="23"/>
      <c r="BE666" s="23"/>
      <c r="BF666" s="10"/>
      <c r="BG666" s="23"/>
      <c r="BH666" s="23"/>
      <c r="BI666" s="1"/>
      <c r="BJ666" t="s">
        <v>1157</v>
      </c>
    </row>
    <row r="667" spans="1:62" ht="12.75">
      <c r="A667" s="38" t="s">
        <v>142</v>
      </c>
      <c r="B667" t="s">
        <v>9</v>
      </c>
      <c r="C667" s="25">
        <v>260.3</v>
      </c>
      <c r="D667" t="s">
        <v>1235</v>
      </c>
      <c r="E667" s="25" t="s">
        <v>158</v>
      </c>
      <c r="F667" s="31">
        <v>1</v>
      </c>
      <c r="G667" s="31">
        <v>17</v>
      </c>
      <c r="H667" s="31">
        <f>G667/1.5</f>
        <v>11.333333333333334</v>
      </c>
      <c r="I667" t="s">
        <v>1135</v>
      </c>
      <c r="J667" s="1" t="s">
        <v>396</v>
      </c>
      <c r="K667" t="s">
        <v>1157</v>
      </c>
      <c r="L667" s="1" t="s">
        <v>1341</v>
      </c>
      <c r="M667" s="1" t="s">
        <v>1070</v>
      </c>
      <c r="N667" t="s">
        <v>1098</v>
      </c>
      <c r="O667" s="4">
        <v>1</v>
      </c>
      <c r="P667" s="23"/>
      <c r="Q667">
        <v>17</v>
      </c>
      <c r="R667">
        <v>0</v>
      </c>
      <c r="S667">
        <v>0</v>
      </c>
      <c r="T667" s="6">
        <f>Q667+(R667/20)+(S667/240)</f>
        <v>17</v>
      </c>
      <c r="U667" s="6">
        <f>T667/O667</f>
        <v>17</v>
      </c>
      <c r="W667" s="10"/>
      <c r="X667" s="10"/>
      <c r="Y667" s="10"/>
      <c r="Z667" s="10"/>
      <c r="AA667" s="10"/>
      <c r="AB667" s="10"/>
      <c r="AC667" s="14"/>
      <c r="AE667" s="1"/>
      <c r="AF667" s="1"/>
      <c r="AH667" s="1"/>
      <c r="AI667" s="1"/>
      <c r="AJ667" s="1"/>
      <c r="AK667" s="1"/>
      <c r="AN667" s="1"/>
      <c r="AO667" s="1"/>
      <c r="AP667" s="1"/>
      <c r="AQ667" s="14"/>
      <c r="AR667" s="14"/>
      <c r="AS667" s="14"/>
      <c r="AT667" s="10"/>
      <c r="AU667" s="1"/>
      <c r="AV667" s="10"/>
      <c r="AW667" s="1"/>
      <c r="AX667" s="1"/>
      <c r="AY667" s="1"/>
      <c r="AZ667" s="1"/>
      <c r="BA667" s="1"/>
      <c r="BB667" s="1"/>
      <c r="BC667" s="1"/>
      <c r="BD667" s="23"/>
      <c r="BE667" s="23"/>
      <c r="BF667" s="10"/>
      <c r="BG667" s="23"/>
      <c r="BH667" s="23"/>
      <c r="BI667" s="1"/>
      <c r="BJ667" t="s">
        <v>1157</v>
      </c>
    </row>
    <row r="668" spans="1:62" ht="12.75">
      <c r="A668" s="38" t="s">
        <v>142</v>
      </c>
      <c r="B668" t="s">
        <v>9</v>
      </c>
      <c r="C668" s="25">
        <v>260.4</v>
      </c>
      <c r="D668" t="s">
        <v>1235</v>
      </c>
      <c r="E668" s="25" t="s">
        <v>158</v>
      </c>
      <c r="F668" s="31"/>
      <c r="G668" s="30"/>
      <c r="H668" s="31">
        <f>G668/1.5</f>
        <v>0</v>
      </c>
      <c r="I668" t="s">
        <v>723</v>
      </c>
      <c r="J668" s="1" t="s">
        <v>396</v>
      </c>
      <c r="K668" t="s">
        <v>621</v>
      </c>
      <c r="L668" s="1" t="s">
        <v>809</v>
      </c>
      <c r="M668" s="1" t="s">
        <v>416</v>
      </c>
      <c r="N668" t="s">
        <v>850</v>
      </c>
      <c r="O668" s="4"/>
      <c r="P668" s="23">
        <v>42</v>
      </c>
      <c r="Q668">
        <v>20</v>
      </c>
      <c r="R668">
        <v>10</v>
      </c>
      <c r="S668">
        <v>0</v>
      </c>
      <c r="T668" s="6">
        <f>Q668+(R668/20)+(S668/240)</f>
        <v>20.5</v>
      </c>
      <c r="V668" s="10">
        <f>(T668*20)/P668</f>
        <v>9.761904761904763</v>
      </c>
      <c r="W668" s="10"/>
      <c r="X668" s="10"/>
      <c r="Y668" s="10"/>
      <c r="Z668" s="10"/>
      <c r="AA668" s="10"/>
      <c r="AB668" s="10"/>
      <c r="AC668" s="14"/>
      <c r="AE668" s="1"/>
      <c r="AF668" s="1"/>
      <c r="AH668" s="1"/>
      <c r="AI668" s="1"/>
      <c r="AJ668" s="1"/>
      <c r="AK668" s="1"/>
      <c r="AN668" s="1"/>
      <c r="AO668" s="1"/>
      <c r="AP668" s="1"/>
      <c r="AQ668" s="14"/>
      <c r="AR668" s="14"/>
      <c r="AS668" s="14"/>
      <c r="AT668" s="10"/>
      <c r="AU668" s="1"/>
      <c r="AV668" s="10"/>
      <c r="AW668" s="1"/>
      <c r="AX668" s="1"/>
      <c r="AY668" s="1"/>
      <c r="AZ668" s="1"/>
      <c r="BA668" s="1"/>
      <c r="BB668" s="1"/>
      <c r="BC668" s="1"/>
      <c r="BD668" s="23"/>
      <c r="BE668" s="23"/>
      <c r="BF668" s="10"/>
      <c r="BG668" s="23"/>
      <c r="BH668" s="23"/>
      <c r="BI668" s="1"/>
      <c r="BJ668" t="s">
        <v>621</v>
      </c>
    </row>
    <row r="669" spans="1:62" ht="12.75">
      <c r="A669" s="38" t="s">
        <v>142</v>
      </c>
      <c r="B669" t="s">
        <v>9</v>
      </c>
      <c r="C669" s="25">
        <v>260.5</v>
      </c>
      <c r="D669" t="s">
        <v>1235</v>
      </c>
      <c r="E669" s="25" t="s">
        <v>158</v>
      </c>
      <c r="F669" s="31"/>
      <c r="G669" s="30"/>
      <c r="H669" s="31">
        <f>G669/1.5</f>
        <v>0</v>
      </c>
      <c r="I669" t="s">
        <v>775</v>
      </c>
      <c r="J669" s="1" t="s">
        <v>396</v>
      </c>
      <c r="K669" t="s">
        <v>621</v>
      </c>
      <c r="L669" s="1" t="s">
        <v>809</v>
      </c>
      <c r="M669" s="1" t="s">
        <v>416</v>
      </c>
      <c r="N669" t="s">
        <v>372</v>
      </c>
      <c r="O669" s="4"/>
      <c r="P669" s="23">
        <v>24</v>
      </c>
      <c r="Q669">
        <v>8</v>
      </c>
      <c r="R669">
        <v>8</v>
      </c>
      <c r="S669">
        <v>0</v>
      </c>
      <c r="T669" s="6">
        <f>Q669+(R669/20)+(S669/240)</f>
        <v>8.4</v>
      </c>
      <c r="V669" s="10">
        <f>(T669*20)/P669</f>
        <v>7</v>
      </c>
      <c r="W669" s="10"/>
      <c r="X669" s="10"/>
      <c r="Y669" s="10"/>
      <c r="Z669" s="10"/>
      <c r="AA669" s="10"/>
      <c r="AB669" s="10"/>
      <c r="AC669" s="14"/>
      <c r="AE669" s="1"/>
      <c r="AF669" s="1"/>
      <c r="AH669" s="1"/>
      <c r="AI669" s="1"/>
      <c r="AJ669" s="1"/>
      <c r="AK669" s="1"/>
      <c r="AN669" s="1"/>
      <c r="AO669" s="1"/>
      <c r="AP669" s="1"/>
      <c r="AQ669" s="14"/>
      <c r="AR669" s="14"/>
      <c r="AS669" s="14"/>
      <c r="AT669" s="10"/>
      <c r="AU669" s="1"/>
      <c r="AV669" s="10"/>
      <c r="AW669" s="1"/>
      <c r="AX669" s="1"/>
      <c r="AY669" s="1"/>
      <c r="AZ669" s="1"/>
      <c r="BA669" s="1"/>
      <c r="BB669" s="1"/>
      <c r="BC669" s="1"/>
      <c r="BD669" s="23"/>
      <c r="BE669" s="23"/>
      <c r="BF669" s="10"/>
      <c r="BG669" s="23"/>
      <c r="BH669" s="23"/>
      <c r="BI669" s="1"/>
      <c r="BJ669" t="s">
        <v>621</v>
      </c>
    </row>
    <row r="670" spans="1:61" ht="12.75">
      <c r="A670" s="16"/>
      <c r="B670" s="22"/>
      <c r="C670" s="25"/>
      <c r="E670" s="25"/>
      <c r="F670" s="31"/>
      <c r="G670" s="30"/>
      <c r="H670" s="31"/>
      <c r="J670" s="1"/>
      <c r="L670" s="1"/>
      <c r="M670" s="1"/>
      <c r="O670" s="4"/>
      <c r="P670" s="23"/>
      <c r="W670" s="10"/>
      <c r="X670" s="10"/>
      <c r="Y670" s="10"/>
      <c r="Z670" s="10"/>
      <c r="AA670" s="10"/>
      <c r="AB670" s="10"/>
      <c r="AC670" s="14"/>
      <c r="AE670" s="1"/>
      <c r="AF670" s="1"/>
      <c r="AH670" s="1"/>
      <c r="AI670" s="1"/>
      <c r="AJ670" s="1"/>
      <c r="AK670" s="1"/>
      <c r="AN670" s="1"/>
      <c r="AO670" s="1"/>
      <c r="AP670" s="1"/>
      <c r="AQ670" s="14"/>
      <c r="AR670" s="14"/>
      <c r="AS670" s="14"/>
      <c r="AT670" s="10"/>
      <c r="AU670" s="1"/>
      <c r="AV670" s="10"/>
      <c r="AW670" s="1"/>
      <c r="AX670" s="1"/>
      <c r="AY670" s="1"/>
      <c r="AZ670" s="1"/>
      <c r="BA670" s="1"/>
      <c r="BB670" s="1"/>
      <c r="BC670" s="1"/>
      <c r="BD670" s="23"/>
      <c r="BE670" s="23"/>
      <c r="BF670" s="10"/>
      <c r="BG670" s="23"/>
      <c r="BH670" s="23"/>
      <c r="BI670" s="1"/>
    </row>
    <row r="671" spans="1:62" ht="12.75">
      <c r="A671" s="38" t="s">
        <v>142</v>
      </c>
      <c r="B671" t="s">
        <v>9</v>
      </c>
      <c r="C671" s="25" t="s">
        <v>338</v>
      </c>
      <c r="D671" t="s">
        <v>1235</v>
      </c>
      <c r="E671" s="25" t="s">
        <v>158</v>
      </c>
      <c r="F671" s="31">
        <v>2.25</v>
      </c>
      <c r="G671" s="31">
        <v>17.288888888888888</v>
      </c>
      <c r="H671" s="31">
        <f>G671/1.5</f>
        <v>11.525925925925925</v>
      </c>
      <c r="I671" t="s">
        <v>775</v>
      </c>
      <c r="J671" s="1" t="s">
        <v>396</v>
      </c>
      <c r="K671" t="s">
        <v>621</v>
      </c>
      <c r="L671" s="1" t="s">
        <v>809</v>
      </c>
      <c r="M671" s="1" t="s">
        <v>416</v>
      </c>
      <c r="N671" t="s">
        <v>196</v>
      </c>
      <c r="O671" s="4">
        <v>2.25</v>
      </c>
      <c r="P671" s="23"/>
      <c r="Q671">
        <v>38</v>
      </c>
      <c r="R671">
        <v>18</v>
      </c>
      <c r="S671">
        <v>0</v>
      </c>
      <c r="T671" s="6">
        <f>Q671+(R671/20)+(S671/240)</f>
        <v>38.9</v>
      </c>
      <c r="U671" s="6">
        <f>T671/O671</f>
        <v>17.288888888888888</v>
      </c>
      <c r="W671" s="10"/>
      <c r="X671" s="10"/>
      <c r="Y671" s="10"/>
      <c r="Z671" s="10"/>
      <c r="AA671" s="10"/>
      <c r="AB671" s="10"/>
      <c r="AC671" s="14"/>
      <c r="AE671" s="1"/>
      <c r="AF671" s="1"/>
      <c r="AH671" s="1"/>
      <c r="AI671" s="1"/>
      <c r="AJ671" s="1"/>
      <c r="AK671" s="1"/>
      <c r="AN671" s="1"/>
      <c r="AO671" s="1"/>
      <c r="AP671" s="1"/>
      <c r="AQ671" s="14"/>
      <c r="AR671" s="14"/>
      <c r="AS671" s="14"/>
      <c r="AT671" s="10"/>
      <c r="AU671" s="1"/>
      <c r="AV671" s="10"/>
      <c r="AW671" s="1"/>
      <c r="AX671" s="1"/>
      <c r="AY671" s="1"/>
      <c r="AZ671" s="1"/>
      <c r="BA671" s="1"/>
      <c r="BB671" s="1"/>
      <c r="BC671" s="1"/>
      <c r="BD671" s="23"/>
      <c r="BE671" s="23"/>
      <c r="BF671" s="10"/>
      <c r="BG671" s="23"/>
      <c r="BH671" s="23"/>
      <c r="BI671" s="1"/>
      <c r="BJ671" t="s">
        <v>621</v>
      </c>
    </row>
    <row r="672" spans="1:63" ht="12.75">
      <c r="A672" s="38" t="s">
        <v>142</v>
      </c>
      <c r="B672" t="s">
        <v>9</v>
      </c>
      <c r="C672" s="25" t="s">
        <v>339</v>
      </c>
      <c r="D672" t="s">
        <v>1235</v>
      </c>
      <c r="E672" s="25" t="s">
        <v>158</v>
      </c>
      <c r="F672" s="31">
        <v>2</v>
      </c>
      <c r="G672" s="31">
        <v>5.25</v>
      </c>
      <c r="H672" s="31">
        <f>G672/1.5</f>
        <v>3.5</v>
      </c>
      <c r="I672" t="s">
        <v>932</v>
      </c>
      <c r="J672" s="1" t="s">
        <v>396</v>
      </c>
      <c r="K672" t="s">
        <v>530</v>
      </c>
      <c r="L672" s="1" t="s">
        <v>529</v>
      </c>
      <c r="M672" s="1" t="s">
        <v>9</v>
      </c>
      <c r="N672" t="s">
        <v>1364</v>
      </c>
      <c r="O672" s="4">
        <v>2</v>
      </c>
      <c r="P672" s="23"/>
      <c r="T672" s="6">
        <f>O672*U672</f>
        <v>10.5</v>
      </c>
      <c r="U672" s="6">
        <f>5+5/20</f>
        <v>5.25</v>
      </c>
      <c r="W672" s="10"/>
      <c r="X672" s="10"/>
      <c r="Y672" s="10"/>
      <c r="Z672" s="10"/>
      <c r="AA672" s="10"/>
      <c r="AB672" s="10"/>
      <c r="AC672" s="14"/>
      <c r="AE672" s="1"/>
      <c r="AF672" s="1"/>
      <c r="AH672" s="1"/>
      <c r="AI672" s="1"/>
      <c r="AJ672" s="1"/>
      <c r="AK672" s="1"/>
      <c r="AN672" s="1"/>
      <c r="AO672" s="1"/>
      <c r="AP672" s="1"/>
      <c r="AQ672" s="14"/>
      <c r="AR672" s="14"/>
      <c r="AS672" s="14"/>
      <c r="AT672" s="10"/>
      <c r="AU672" s="1"/>
      <c r="AV672" s="10"/>
      <c r="AW672" s="1"/>
      <c r="AX672" s="1"/>
      <c r="AY672" s="1"/>
      <c r="AZ672" s="1"/>
      <c r="BA672" s="1"/>
      <c r="BB672" s="1"/>
      <c r="BC672" s="1"/>
      <c r="BD672" s="23"/>
      <c r="BE672" s="23"/>
      <c r="BF672" s="10"/>
      <c r="BG672" s="23"/>
      <c r="BH672" s="23"/>
      <c r="BI672" s="1"/>
      <c r="BJ672" t="s">
        <v>530</v>
      </c>
      <c r="BK672" t="s">
        <v>11</v>
      </c>
    </row>
    <row r="673" spans="1:62" ht="12.75">
      <c r="A673" s="38" t="s">
        <v>142</v>
      </c>
      <c r="B673" t="s">
        <v>9</v>
      </c>
      <c r="C673" s="25" t="s">
        <v>340</v>
      </c>
      <c r="D673" t="s">
        <v>1235</v>
      </c>
      <c r="E673" s="25" t="s">
        <v>158</v>
      </c>
      <c r="F673" s="31">
        <v>11</v>
      </c>
      <c r="G673" s="31">
        <v>5.25</v>
      </c>
      <c r="H673" s="31">
        <f>G673/1.5</f>
        <v>3.5</v>
      </c>
      <c r="I673" t="s">
        <v>826</v>
      </c>
      <c r="J673" s="1" t="s">
        <v>396</v>
      </c>
      <c r="K673" t="s">
        <v>531</v>
      </c>
      <c r="L673" s="1" t="s">
        <v>496</v>
      </c>
      <c r="M673" s="1" t="s">
        <v>9</v>
      </c>
      <c r="N673" t="s">
        <v>1364</v>
      </c>
      <c r="O673" s="4">
        <v>11</v>
      </c>
      <c r="P673" s="23"/>
      <c r="T673" s="6">
        <f>O673*U673</f>
        <v>57.75</v>
      </c>
      <c r="U673" s="6">
        <f>5+5/20</f>
        <v>5.25</v>
      </c>
      <c r="W673" s="10"/>
      <c r="X673" s="10"/>
      <c r="Y673" s="10"/>
      <c r="Z673" s="10"/>
      <c r="AA673" s="10"/>
      <c r="AB673" s="10"/>
      <c r="AC673" s="14"/>
      <c r="AE673" s="1"/>
      <c r="AF673" s="1"/>
      <c r="AH673" s="1"/>
      <c r="AI673" s="1"/>
      <c r="AJ673" s="1"/>
      <c r="AK673" s="1"/>
      <c r="AN673" s="1"/>
      <c r="AO673" s="1"/>
      <c r="AP673" s="1"/>
      <c r="AQ673" s="14"/>
      <c r="AR673" s="14"/>
      <c r="AS673" s="14"/>
      <c r="AT673" s="10"/>
      <c r="AU673" s="1"/>
      <c r="AV673" s="10"/>
      <c r="AW673" s="1"/>
      <c r="AX673" s="1"/>
      <c r="AY673" s="1"/>
      <c r="AZ673" s="1"/>
      <c r="BA673" s="1"/>
      <c r="BB673" s="1"/>
      <c r="BC673" s="1"/>
      <c r="BD673" s="23"/>
      <c r="BE673" s="23"/>
      <c r="BF673" s="10"/>
      <c r="BG673" s="23"/>
      <c r="BH673" s="23"/>
      <c r="BI673" s="1"/>
      <c r="BJ673" t="s">
        <v>531</v>
      </c>
    </row>
    <row r="674" spans="1:62" ht="12.75">
      <c r="A674" s="38" t="s">
        <v>142</v>
      </c>
      <c r="B674" t="s">
        <v>9</v>
      </c>
      <c r="C674" s="25" t="s">
        <v>341</v>
      </c>
      <c r="D674" t="s">
        <v>1235</v>
      </c>
      <c r="E674" s="25" t="s">
        <v>158</v>
      </c>
      <c r="F674" s="31"/>
      <c r="G674" s="30"/>
      <c r="H674" s="31">
        <f>G674/1.5</f>
        <v>0</v>
      </c>
      <c r="I674" t="s">
        <v>1151</v>
      </c>
      <c r="J674" s="1" t="s">
        <v>396</v>
      </c>
      <c r="K674" t="s">
        <v>692</v>
      </c>
      <c r="L674" s="1" t="s">
        <v>1341</v>
      </c>
      <c r="M674" s="1" t="s">
        <v>1064</v>
      </c>
      <c r="N674" t="s">
        <v>1045</v>
      </c>
      <c r="O674" s="4"/>
      <c r="P674" s="23">
        <v>21</v>
      </c>
      <c r="Q674">
        <v>5</v>
      </c>
      <c r="R674">
        <v>7</v>
      </c>
      <c r="S674">
        <v>0</v>
      </c>
      <c r="T674" s="6">
        <f>Q674+(R674/20)+(S674/240)</f>
        <v>5.35</v>
      </c>
      <c r="V674" s="10">
        <f>(T674*20)/P674</f>
        <v>5.095238095238095</v>
      </c>
      <c r="W674" s="10"/>
      <c r="X674" s="10"/>
      <c r="Y674" s="10"/>
      <c r="Z674" s="10"/>
      <c r="AA674" s="10"/>
      <c r="AB674" s="10"/>
      <c r="AC674" s="14"/>
      <c r="AE674" s="1"/>
      <c r="AF674" s="1"/>
      <c r="AH674" s="1"/>
      <c r="AI674" s="1"/>
      <c r="AJ674" s="1"/>
      <c r="AK674" s="1"/>
      <c r="AN674" s="1"/>
      <c r="AO674" s="1"/>
      <c r="AP674" s="1"/>
      <c r="AQ674" s="14"/>
      <c r="AR674" s="14"/>
      <c r="AS674" s="14"/>
      <c r="AT674" s="10"/>
      <c r="AU674" s="1"/>
      <c r="AV674" s="10"/>
      <c r="AW674" s="1"/>
      <c r="AX674" s="1"/>
      <c r="AY674" s="1"/>
      <c r="AZ674" s="1"/>
      <c r="BA674" s="1"/>
      <c r="BB674" s="1"/>
      <c r="BC674" s="1"/>
      <c r="BD674" s="23"/>
      <c r="BE674" s="23"/>
      <c r="BF674" s="10"/>
      <c r="BG674" s="23"/>
      <c r="BH674" s="23"/>
      <c r="BI674" s="1"/>
      <c r="BJ674" t="s">
        <v>692</v>
      </c>
    </row>
    <row r="675" spans="1:62" ht="12.75">
      <c r="A675" s="38" t="s">
        <v>142</v>
      </c>
      <c r="B675" t="s">
        <v>9</v>
      </c>
      <c r="C675" s="25" t="s">
        <v>342</v>
      </c>
      <c r="D675" t="s">
        <v>1235</v>
      </c>
      <c r="E675" s="25" t="s">
        <v>158</v>
      </c>
      <c r="F675" s="31">
        <v>8</v>
      </c>
      <c r="G675" s="31">
        <v>8.559375000000001</v>
      </c>
      <c r="H675" s="31">
        <f>G675/1.5</f>
        <v>5.706250000000001</v>
      </c>
      <c r="I675" t="s">
        <v>935</v>
      </c>
      <c r="J675" s="1" t="s">
        <v>396</v>
      </c>
      <c r="K675" t="s">
        <v>1076</v>
      </c>
      <c r="L675" s="1" t="s">
        <v>1341</v>
      </c>
      <c r="M675" s="1" t="s">
        <v>1064</v>
      </c>
      <c r="N675" t="s">
        <v>1280</v>
      </c>
      <c r="O675" s="4">
        <v>8</v>
      </c>
      <c r="P675" s="23"/>
      <c r="Q675">
        <v>68</v>
      </c>
      <c r="R675">
        <v>9</v>
      </c>
      <c r="S675">
        <v>6</v>
      </c>
      <c r="T675" s="6">
        <f>Q675+(R675/20)+(S675/240)</f>
        <v>68.47500000000001</v>
      </c>
      <c r="U675" s="6">
        <f>T675/O675</f>
        <v>8.559375000000001</v>
      </c>
      <c r="W675" s="10"/>
      <c r="X675" s="10"/>
      <c r="Y675" s="10"/>
      <c r="Z675" s="10"/>
      <c r="AA675" s="10"/>
      <c r="AB675" s="10"/>
      <c r="AC675" s="14"/>
      <c r="AE675" s="1"/>
      <c r="AF675" s="1"/>
      <c r="AH675" s="1"/>
      <c r="AI675" s="1"/>
      <c r="AJ675" s="1"/>
      <c r="AK675" s="1"/>
      <c r="AN675" s="1"/>
      <c r="AO675" s="1"/>
      <c r="AP675" s="1"/>
      <c r="AQ675" s="14"/>
      <c r="AR675" s="14"/>
      <c r="AS675" s="14"/>
      <c r="AT675" s="10"/>
      <c r="AU675" s="1"/>
      <c r="AV675" s="10"/>
      <c r="AW675" s="1"/>
      <c r="AX675" s="1"/>
      <c r="AY675" s="1"/>
      <c r="AZ675" s="1"/>
      <c r="BA675" s="1"/>
      <c r="BB675" s="1"/>
      <c r="BC675" s="1"/>
      <c r="BD675" s="23"/>
      <c r="BE675" s="23"/>
      <c r="BF675" s="10"/>
      <c r="BG675" s="23"/>
      <c r="BH675" s="23"/>
      <c r="BI675" s="1"/>
      <c r="BJ675" t="s">
        <v>1076</v>
      </c>
    </row>
    <row r="676" spans="1:62" ht="12.75">
      <c r="A676" s="38" t="s">
        <v>142</v>
      </c>
      <c r="B676" t="s">
        <v>9</v>
      </c>
      <c r="C676" s="25" t="s">
        <v>337</v>
      </c>
      <c r="D676" t="s">
        <v>1235</v>
      </c>
      <c r="E676" s="25" t="s">
        <v>158</v>
      </c>
      <c r="F676" s="31">
        <v>6</v>
      </c>
      <c r="G676" s="31">
        <v>7.614583333333333</v>
      </c>
      <c r="H676" s="31">
        <f>G676/1.5</f>
        <v>5.076388888888888</v>
      </c>
      <c r="I676" t="s">
        <v>934</v>
      </c>
      <c r="J676" s="1" t="s">
        <v>396</v>
      </c>
      <c r="K676" t="s">
        <v>974</v>
      </c>
      <c r="L676" s="1" t="s">
        <v>1341</v>
      </c>
      <c r="M676" s="1" t="s">
        <v>972</v>
      </c>
      <c r="N676" t="s">
        <v>1280</v>
      </c>
      <c r="O676" s="4">
        <v>6</v>
      </c>
      <c r="P676" s="23"/>
      <c r="Q676">
        <v>45</v>
      </c>
      <c r="R676">
        <v>13</v>
      </c>
      <c r="S676">
        <v>9</v>
      </c>
      <c r="T676" s="6">
        <f>Q676+(R676/20)+(S676/240)</f>
        <v>45.6875</v>
      </c>
      <c r="U676" s="6">
        <f>T676/O676</f>
        <v>7.614583333333333</v>
      </c>
      <c r="W676" s="10"/>
      <c r="X676" s="10"/>
      <c r="Y676" s="10"/>
      <c r="Z676" s="10"/>
      <c r="AA676" s="10"/>
      <c r="AB676" s="10"/>
      <c r="AC676" s="14"/>
      <c r="AE676" s="1"/>
      <c r="AF676" s="1"/>
      <c r="AH676" s="1"/>
      <c r="AI676" s="1"/>
      <c r="AJ676" s="1"/>
      <c r="AK676" s="1"/>
      <c r="AN676" s="1"/>
      <c r="AO676" s="1"/>
      <c r="AP676" s="1"/>
      <c r="AQ676" s="14"/>
      <c r="AR676" s="14"/>
      <c r="AS676" s="14"/>
      <c r="AT676" s="10"/>
      <c r="AU676" s="1"/>
      <c r="AV676" s="10"/>
      <c r="AW676" s="1"/>
      <c r="AX676" s="1"/>
      <c r="AY676" s="1"/>
      <c r="AZ676" s="1"/>
      <c r="BA676" s="1"/>
      <c r="BB676" s="1"/>
      <c r="BC676" s="1"/>
      <c r="BD676" s="23"/>
      <c r="BE676" s="23"/>
      <c r="BF676" s="10"/>
      <c r="BG676" s="23"/>
      <c r="BH676" s="23"/>
      <c r="BI676" s="1"/>
      <c r="BJ676" t="s">
        <v>974</v>
      </c>
    </row>
    <row r="677" spans="1:61" ht="12.75">
      <c r="A677" s="16"/>
      <c r="B677" s="22"/>
      <c r="C677" s="25"/>
      <c r="E677" s="25"/>
      <c r="F677" s="31"/>
      <c r="G677" s="30"/>
      <c r="H677" s="31"/>
      <c r="J677" s="1"/>
      <c r="L677" s="1"/>
      <c r="M677" s="1"/>
      <c r="O677" s="4"/>
      <c r="P677" s="23"/>
      <c r="W677" s="10"/>
      <c r="X677" s="10"/>
      <c r="Y677" s="10"/>
      <c r="Z677" s="10"/>
      <c r="AA677" s="10"/>
      <c r="AB677" s="10"/>
      <c r="AC677" s="14"/>
      <c r="AE677" s="1"/>
      <c r="AF677" s="1"/>
      <c r="AH677" s="1"/>
      <c r="AI677" s="1"/>
      <c r="AJ677" s="1"/>
      <c r="AK677" s="1"/>
      <c r="AN677" s="1"/>
      <c r="AO677" s="1"/>
      <c r="AP677" s="1"/>
      <c r="AQ677" s="14"/>
      <c r="AR677" s="14"/>
      <c r="AS677" s="14"/>
      <c r="AT677" s="10"/>
      <c r="AU677" s="1"/>
      <c r="AV677" s="10"/>
      <c r="AW677" s="1"/>
      <c r="AX677" s="1"/>
      <c r="AY677" s="1"/>
      <c r="AZ677" s="1"/>
      <c r="BA677" s="1"/>
      <c r="BB677" s="1"/>
      <c r="BC677" s="1"/>
      <c r="BD677" s="23"/>
      <c r="BE677" s="23"/>
      <c r="BF677" s="10"/>
      <c r="BG677" s="23"/>
      <c r="BH677" s="23"/>
      <c r="BI677" s="1"/>
    </row>
    <row r="678" spans="1:62" ht="12.75">
      <c r="A678" s="38" t="s">
        <v>143</v>
      </c>
      <c r="B678" t="s">
        <v>9</v>
      </c>
      <c r="C678" s="25">
        <v>261.1</v>
      </c>
      <c r="D678" t="s">
        <v>1236</v>
      </c>
      <c r="E678" s="25" t="s">
        <v>171</v>
      </c>
      <c r="F678" s="31"/>
      <c r="G678" s="30"/>
      <c r="H678" s="31">
        <f>G678/1.5</f>
        <v>0</v>
      </c>
      <c r="I678" t="s">
        <v>762</v>
      </c>
      <c r="J678" s="1" t="s">
        <v>396</v>
      </c>
      <c r="K678" t="s">
        <v>710</v>
      </c>
      <c r="L678" s="1" t="s">
        <v>1341</v>
      </c>
      <c r="M678" s="1" t="s">
        <v>416</v>
      </c>
      <c r="N678" t="s">
        <v>1272</v>
      </c>
      <c r="O678" s="4"/>
      <c r="P678" s="23">
        <v>190</v>
      </c>
      <c r="Q678">
        <v>104</v>
      </c>
      <c r="R678">
        <v>0</v>
      </c>
      <c r="S678">
        <v>0</v>
      </c>
      <c r="T678" s="6">
        <f>Q678+(R678/20)+(S678/240)</f>
        <v>104</v>
      </c>
      <c r="V678" s="10">
        <f>(T678*20)/P678</f>
        <v>10.947368421052632</v>
      </c>
      <c r="W678" s="10"/>
      <c r="X678" s="10"/>
      <c r="Y678" s="10"/>
      <c r="Z678" s="10"/>
      <c r="AA678" s="10"/>
      <c r="AB678" s="10"/>
      <c r="AC678" s="14"/>
      <c r="AE678" s="1"/>
      <c r="AF678" s="1"/>
      <c r="AH678" s="1"/>
      <c r="AI678" s="1"/>
      <c r="AJ678" s="1"/>
      <c r="AK678" s="1"/>
      <c r="AN678" s="1"/>
      <c r="AO678" s="1"/>
      <c r="AP678" s="1"/>
      <c r="AQ678" s="14"/>
      <c r="AR678" s="14"/>
      <c r="AS678" s="14"/>
      <c r="AT678" s="10"/>
      <c r="AU678" s="1"/>
      <c r="AV678" s="10"/>
      <c r="AW678" s="1"/>
      <c r="AX678" s="1"/>
      <c r="AY678" s="1"/>
      <c r="AZ678" s="1"/>
      <c r="BA678" s="1"/>
      <c r="BB678" s="1"/>
      <c r="BC678" s="1"/>
      <c r="BD678" s="23"/>
      <c r="BE678" s="23"/>
      <c r="BF678" s="10"/>
      <c r="BG678" s="23"/>
      <c r="BH678" s="23"/>
      <c r="BI678" s="1"/>
      <c r="BJ678" t="s">
        <v>710</v>
      </c>
    </row>
    <row r="679" spans="1:62" ht="12.75">
      <c r="A679" s="38" t="s">
        <v>143</v>
      </c>
      <c r="B679" t="s">
        <v>9</v>
      </c>
      <c r="C679" s="25">
        <v>261.2</v>
      </c>
      <c r="D679" t="s">
        <v>1236</v>
      </c>
      <c r="E679" s="25" t="s">
        <v>171</v>
      </c>
      <c r="F679" s="31">
        <f>4/3</f>
        <v>1.3333333333333333</v>
      </c>
      <c r="G679" s="31">
        <v>18</v>
      </c>
      <c r="H679" s="31">
        <f>G679/1.5</f>
        <v>12</v>
      </c>
      <c r="I679" t="s">
        <v>1135</v>
      </c>
      <c r="J679" s="1" t="s">
        <v>396</v>
      </c>
      <c r="K679" t="s">
        <v>1157</v>
      </c>
      <c r="L679" s="1" t="s">
        <v>1341</v>
      </c>
      <c r="M679" s="1" t="s">
        <v>1070</v>
      </c>
      <c r="N679" t="s">
        <v>379</v>
      </c>
      <c r="O679" s="4">
        <f>4/3</f>
        <v>1.3333333333333333</v>
      </c>
      <c r="P679" s="23"/>
      <c r="Q679">
        <v>24</v>
      </c>
      <c r="R679">
        <v>0</v>
      </c>
      <c r="S679">
        <v>0</v>
      </c>
      <c r="T679" s="6">
        <f>Q679+(R679/20)+(S679/240)</f>
        <v>24</v>
      </c>
      <c r="U679" s="6">
        <f>T679/O679</f>
        <v>18</v>
      </c>
      <c r="W679" s="10"/>
      <c r="X679" s="10"/>
      <c r="Y679" s="10"/>
      <c r="Z679" s="10"/>
      <c r="AA679" s="10"/>
      <c r="AB679" s="10"/>
      <c r="AC679" s="14"/>
      <c r="AE679" s="1"/>
      <c r="AF679" s="1"/>
      <c r="AH679" s="1"/>
      <c r="AI679" s="1"/>
      <c r="AJ679" s="1"/>
      <c r="AK679" s="1"/>
      <c r="AN679" s="1"/>
      <c r="AO679" s="1"/>
      <c r="AP679" s="1"/>
      <c r="AQ679" s="14"/>
      <c r="AR679" s="14"/>
      <c r="AS679" s="14"/>
      <c r="AT679" s="10"/>
      <c r="AU679" s="1"/>
      <c r="AV679" s="10"/>
      <c r="AW679" s="1"/>
      <c r="AX679" s="1"/>
      <c r="AY679" s="1"/>
      <c r="AZ679" s="1"/>
      <c r="BA679" s="1"/>
      <c r="BB679" s="1"/>
      <c r="BC679" s="1"/>
      <c r="BD679" s="23"/>
      <c r="BE679" s="23"/>
      <c r="BF679" s="10"/>
      <c r="BG679" s="23"/>
      <c r="BH679" s="23"/>
      <c r="BI679" s="1"/>
      <c r="BJ679" t="s">
        <v>1157</v>
      </c>
    </row>
    <row r="680" spans="1:62" ht="12.75">
      <c r="A680" s="38" t="s">
        <v>143</v>
      </c>
      <c r="B680" t="s">
        <v>9</v>
      </c>
      <c r="C680" s="25">
        <v>261.3</v>
      </c>
      <c r="D680" t="s">
        <v>1236</v>
      </c>
      <c r="E680" s="25" t="s">
        <v>171</v>
      </c>
      <c r="F680" s="31">
        <v>1</v>
      </c>
      <c r="G680" s="31">
        <v>17</v>
      </c>
      <c r="H680" s="31">
        <f>G680/1.5</f>
        <v>11.333333333333334</v>
      </c>
      <c r="I680" t="s">
        <v>1135</v>
      </c>
      <c r="J680" s="1" t="s">
        <v>396</v>
      </c>
      <c r="K680" t="s">
        <v>1157</v>
      </c>
      <c r="L680" s="1" t="s">
        <v>1341</v>
      </c>
      <c r="M680" s="1" t="s">
        <v>1070</v>
      </c>
      <c r="N680" t="s">
        <v>1098</v>
      </c>
      <c r="O680" s="4">
        <v>1</v>
      </c>
      <c r="P680" s="23"/>
      <c r="Q680">
        <v>17</v>
      </c>
      <c r="R680">
        <v>0</v>
      </c>
      <c r="S680">
        <v>0</v>
      </c>
      <c r="T680" s="6">
        <f>Q680+(R680/20)+(S680/240)</f>
        <v>17</v>
      </c>
      <c r="U680" s="6">
        <f>T680/O680</f>
        <v>17</v>
      </c>
      <c r="W680" s="10"/>
      <c r="X680" s="10"/>
      <c r="Y680" s="10"/>
      <c r="Z680" s="10"/>
      <c r="AA680" s="10"/>
      <c r="AB680" s="10"/>
      <c r="AC680" s="14"/>
      <c r="AE680" s="1"/>
      <c r="AF680" s="1"/>
      <c r="AH680" s="1"/>
      <c r="AI680" s="1"/>
      <c r="AJ680" s="1"/>
      <c r="AK680" s="1"/>
      <c r="AN680" s="1"/>
      <c r="AO680" s="1"/>
      <c r="AP680" s="1"/>
      <c r="AQ680" s="14"/>
      <c r="AR680" s="14"/>
      <c r="AS680" s="14"/>
      <c r="AT680" s="10"/>
      <c r="AU680" s="1"/>
      <c r="AV680" s="10"/>
      <c r="AW680" s="1"/>
      <c r="AX680" s="1"/>
      <c r="AY680" s="1"/>
      <c r="AZ680" s="1"/>
      <c r="BA680" s="1"/>
      <c r="BB680" s="1"/>
      <c r="BC680" s="1"/>
      <c r="BD680" s="23"/>
      <c r="BE680" s="23"/>
      <c r="BF680" s="10"/>
      <c r="BG680" s="23"/>
      <c r="BH680" s="23"/>
      <c r="BI680" s="1"/>
      <c r="BJ680" t="s">
        <v>1157</v>
      </c>
    </row>
    <row r="681" spans="1:62" ht="12.75">
      <c r="A681" s="38" t="s">
        <v>143</v>
      </c>
      <c r="B681" t="s">
        <v>9</v>
      </c>
      <c r="C681" s="25">
        <v>261.4</v>
      </c>
      <c r="D681" t="s">
        <v>1236</v>
      </c>
      <c r="E681" s="25" t="s">
        <v>171</v>
      </c>
      <c r="F681" s="31"/>
      <c r="G681" s="30"/>
      <c r="H681" s="31">
        <f>G681/1.5</f>
        <v>0</v>
      </c>
      <c r="I681" t="s">
        <v>769</v>
      </c>
      <c r="J681" s="1" t="s">
        <v>396</v>
      </c>
      <c r="K681" t="s">
        <v>621</v>
      </c>
      <c r="L681" s="1" t="s">
        <v>809</v>
      </c>
      <c r="M681" s="1" t="s">
        <v>416</v>
      </c>
      <c r="N681" t="s">
        <v>850</v>
      </c>
      <c r="O681" s="4"/>
      <c r="P681" s="23">
        <v>42</v>
      </c>
      <c r="Q681">
        <v>20</v>
      </c>
      <c r="R681">
        <v>10</v>
      </c>
      <c r="S681">
        <v>0</v>
      </c>
      <c r="T681" s="6">
        <f>Q681+(R681/20)+(S681/240)</f>
        <v>20.5</v>
      </c>
      <c r="V681" s="10">
        <f>(T681*20)/P681</f>
        <v>9.761904761904763</v>
      </c>
      <c r="W681" s="10"/>
      <c r="X681" s="10"/>
      <c r="Y681" s="10"/>
      <c r="Z681" s="10"/>
      <c r="AA681" s="10"/>
      <c r="AB681" s="10"/>
      <c r="AC681" s="14"/>
      <c r="AE681" s="1"/>
      <c r="AF681" s="1"/>
      <c r="AH681" s="1"/>
      <c r="AI681" s="1"/>
      <c r="AJ681" s="1"/>
      <c r="AK681" s="1"/>
      <c r="AN681" s="1"/>
      <c r="AO681" s="1"/>
      <c r="AP681" s="1"/>
      <c r="AQ681" s="14"/>
      <c r="AR681" s="14"/>
      <c r="AS681" s="14"/>
      <c r="AT681" s="10"/>
      <c r="AU681" s="1"/>
      <c r="AV681" s="10"/>
      <c r="AW681" s="1"/>
      <c r="AX681" s="1"/>
      <c r="AY681" s="1"/>
      <c r="AZ681" s="1"/>
      <c r="BA681" s="1"/>
      <c r="BB681" s="1"/>
      <c r="BC681" s="1"/>
      <c r="BD681" s="23"/>
      <c r="BE681" s="23"/>
      <c r="BF681" s="10"/>
      <c r="BG681" s="23"/>
      <c r="BH681" s="23"/>
      <c r="BI681" s="1"/>
      <c r="BJ681" t="s">
        <v>621</v>
      </c>
    </row>
    <row r="682" spans="1:62" ht="12.75">
      <c r="A682" s="38" t="s">
        <v>143</v>
      </c>
      <c r="B682" t="s">
        <v>9</v>
      </c>
      <c r="C682" s="25">
        <v>261.5</v>
      </c>
      <c r="D682" t="s">
        <v>1236</v>
      </c>
      <c r="E682" s="25" t="s">
        <v>171</v>
      </c>
      <c r="F682" s="31"/>
      <c r="G682" s="30"/>
      <c r="H682" s="31">
        <f>G682/1.5</f>
        <v>0</v>
      </c>
      <c r="I682" t="s">
        <v>771</v>
      </c>
      <c r="J682" s="1" t="s">
        <v>396</v>
      </c>
      <c r="K682" t="s">
        <v>618</v>
      </c>
      <c r="L682" s="1" t="s">
        <v>1341</v>
      </c>
      <c r="M682" s="1" t="s">
        <v>416</v>
      </c>
      <c r="N682" t="s">
        <v>372</v>
      </c>
      <c r="O682" s="4"/>
      <c r="P682" s="23">
        <v>24</v>
      </c>
      <c r="Q682">
        <v>8</v>
      </c>
      <c r="R682">
        <v>8</v>
      </c>
      <c r="S682">
        <v>0</v>
      </c>
      <c r="T682" s="6">
        <f>Q682+(R682/20)+(S682/240)</f>
        <v>8.4</v>
      </c>
      <c r="V682" s="10">
        <f>(T682*20)/P682</f>
        <v>7</v>
      </c>
      <c r="W682" s="10"/>
      <c r="X682" s="10"/>
      <c r="Y682" s="10"/>
      <c r="Z682" s="10"/>
      <c r="AA682" s="10"/>
      <c r="AB682" s="10"/>
      <c r="AC682" s="14"/>
      <c r="AE682" s="1"/>
      <c r="AF682" s="1"/>
      <c r="AH682" s="1"/>
      <c r="AI682" s="1"/>
      <c r="AJ682" s="1"/>
      <c r="AK682" s="1"/>
      <c r="AN682" s="1"/>
      <c r="AO682" s="1"/>
      <c r="AP682" s="1"/>
      <c r="AQ682" s="14"/>
      <c r="AR682" s="14"/>
      <c r="AS682" s="14"/>
      <c r="AT682" s="10"/>
      <c r="AU682" s="1"/>
      <c r="AV682" s="10"/>
      <c r="AW682" s="1"/>
      <c r="AX682" s="1"/>
      <c r="AY682" s="1"/>
      <c r="AZ682" s="1"/>
      <c r="BA682" s="1"/>
      <c r="BB682" s="1"/>
      <c r="BC682" s="1"/>
      <c r="BD682" s="23"/>
      <c r="BE682" s="23"/>
      <c r="BF682" s="10"/>
      <c r="BG682" s="23"/>
      <c r="BH682" s="23"/>
      <c r="BI682" s="1"/>
      <c r="BJ682" t="s">
        <v>618</v>
      </c>
    </row>
    <row r="683" spans="1:62" ht="12.75">
      <c r="A683" s="38" t="s">
        <v>143</v>
      </c>
      <c r="B683" t="s">
        <v>9</v>
      </c>
      <c r="C683" s="25">
        <v>261.6</v>
      </c>
      <c r="D683" t="s">
        <v>1236</v>
      </c>
      <c r="E683" s="25" t="s">
        <v>171</v>
      </c>
      <c r="F683" s="31">
        <v>2.5</v>
      </c>
      <c r="G683" s="31">
        <v>15.559999999999999</v>
      </c>
      <c r="H683" s="31">
        <f>G683/1.5</f>
        <v>10.373333333333333</v>
      </c>
      <c r="I683" t="s">
        <v>775</v>
      </c>
      <c r="J683" s="1" t="s">
        <v>396</v>
      </c>
      <c r="K683" t="s">
        <v>621</v>
      </c>
      <c r="L683" s="1" t="s">
        <v>809</v>
      </c>
      <c r="M683" s="1" t="s">
        <v>416</v>
      </c>
      <c r="N683" t="s">
        <v>1288</v>
      </c>
      <c r="O683" s="4">
        <v>2.5</v>
      </c>
      <c r="P683" s="23"/>
      <c r="Q683">
        <v>38</v>
      </c>
      <c r="R683">
        <v>18</v>
      </c>
      <c r="S683">
        <v>0</v>
      </c>
      <c r="T683" s="6">
        <f>Q683+(R683/20)+(S683/240)</f>
        <v>38.9</v>
      </c>
      <c r="U683" s="6">
        <f>T683/O683</f>
        <v>15.559999999999999</v>
      </c>
      <c r="W683" s="10"/>
      <c r="X683" s="10"/>
      <c r="Y683" s="10"/>
      <c r="Z683" s="10"/>
      <c r="AA683" s="10"/>
      <c r="AB683" s="10"/>
      <c r="AC683" s="14"/>
      <c r="AE683" s="1"/>
      <c r="AF683" s="1"/>
      <c r="AH683" s="1"/>
      <c r="AI683" s="1"/>
      <c r="AJ683" s="1"/>
      <c r="AK683" s="1"/>
      <c r="AN683" s="1"/>
      <c r="AO683" s="1"/>
      <c r="AP683" s="1"/>
      <c r="AQ683" s="14"/>
      <c r="AR683" s="14"/>
      <c r="AS683" s="14"/>
      <c r="AT683" s="10"/>
      <c r="AU683" s="1"/>
      <c r="AV683" s="10"/>
      <c r="AW683" s="1"/>
      <c r="AX683" s="1"/>
      <c r="AY683" s="1"/>
      <c r="AZ683" s="1"/>
      <c r="BA683" s="1"/>
      <c r="BB683" s="1"/>
      <c r="BC683" s="1"/>
      <c r="BD683" s="23"/>
      <c r="BE683" s="23"/>
      <c r="BF683" s="10"/>
      <c r="BG683" s="23"/>
      <c r="BH683" s="23"/>
      <c r="BI683" s="1"/>
      <c r="BJ683" t="s">
        <v>621</v>
      </c>
    </row>
    <row r="684" spans="1:61" ht="12.75">
      <c r="A684" s="16"/>
      <c r="B684" s="22"/>
      <c r="C684" s="25"/>
      <c r="E684" s="25"/>
      <c r="F684" s="31"/>
      <c r="G684" s="30"/>
      <c r="H684" s="31"/>
      <c r="J684" s="1"/>
      <c r="L684" s="1"/>
      <c r="M684" s="1"/>
      <c r="O684" s="4"/>
      <c r="P684" s="23"/>
      <c r="W684" s="10"/>
      <c r="X684" s="10"/>
      <c r="Y684" s="10"/>
      <c r="Z684" s="10"/>
      <c r="AA684" s="10"/>
      <c r="AB684" s="10"/>
      <c r="AC684" s="14"/>
      <c r="AE684" s="1"/>
      <c r="AF684" s="1"/>
      <c r="AH684" s="1"/>
      <c r="AI684" s="1"/>
      <c r="AJ684" s="1"/>
      <c r="AK684" s="1"/>
      <c r="AN684" s="1"/>
      <c r="AO684" s="1"/>
      <c r="AP684" s="1"/>
      <c r="AQ684" s="14"/>
      <c r="AR684" s="14"/>
      <c r="AS684" s="14"/>
      <c r="AT684" s="10"/>
      <c r="AU684" s="1"/>
      <c r="AV684" s="10"/>
      <c r="AW684" s="1"/>
      <c r="AX684" s="1"/>
      <c r="AY684" s="1"/>
      <c r="AZ684" s="1"/>
      <c r="BA684" s="1"/>
      <c r="BB684" s="1"/>
      <c r="BC684" s="1"/>
      <c r="BD684" s="23"/>
      <c r="BE684" s="23"/>
      <c r="BF684" s="10"/>
      <c r="BG684" s="23"/>
      <c r="BH684" s="23"/>
      <c r="BI684" s="1"/>
    </row>
    <row r="685" spans="1:63" ht="12.75">
      <c r="A685" s="38" t="s">
        <v>143</v>
      </c>
      <c r="B685" t="s">
        <v>9</v>
      </c>
      <c r="C685" s="25" t="s">
        <v>343</v>
      </c>
      <c r="D685" t="s">
        <v>1236</v>
      </c>
      <c r="E685" s="25" t="s">
        <v>171</v>
      </c>
      <c r="F685" s="31">
        <v>14</v>
      </c>
      <c r="G685" s="31">
        <v>5.283928571428572</v>
      </c>
      <c r="H685" s="31">
        <f>G685/1.5</f>
        <v>3.5226190476190484</v>
      </c>
      <c r="I685" t="s">
        <v>831</v>
      </c>
      <c r="J685" s="1" t="s">
        <v>396</v>
      </c>
      <c r="K685" t="s">
        <v>531</v>
      </c>
      <c r="L685" s="1" t="s">
        <v>496</v>
      </c>
      <c r="M685" s="1" t="s">
        <v>9</v>
      </c>
      <c r="N685" t="s">
        <v>1364</v>
      </c>
      <c r="O685" s="4">
        <v>14</v>
      </c>
      <c r="P685" s="23"/>
      <c r="Q685">
        <v>73</v>
      </c>
      <c r="R685">
        <v>19</v>
      </c>
      <c r="S685">
        <v>6</v>
      </c>
      <c r="T685" s="6">
        <f>Q685+(R685/20)+(S685/240)</f>
        <v>73.97500000000001</v>
      </c>
      <c r="U685" s="6">
        <f>T685/O685</f>
        <v>5.283928571428572</v>
      </c>
      <c r="W685" s="10"/>
      <c r="X685" s="10"/>
      <c r="Y685" s="10"/>
      <c r="Z685" s="10"/>
      <c r="AA685" s="10"/>
      <c r="AB685" s="10"/>
      <c r="AC685" s="14"/>
      <c r="AE685" s="1"/>
      <c r="AF685" s="1"/>
      <c r="AH685" s="1"/>
      <c r="AI685" s="1"/>
      <c r="AJ685" s="1"/>
      <c r="AK685" s="1"/>
      <c r="AN685" s="1"/>
      <c r="AO685" s="1"/>
      <c r="AP685" s="1"/>
      <c r="AQ685" s="14"/>
      <c r="AR685" s="14"/>
      <c r="AS685" s="14"/>
      <c r="AT685" s="10"/>
      <c r="AU685" s="1"/>
      <c r="AV685" s="10"/>
      <c r="AW685" s="1"/>
      <c r="AX685" s="1"/>
      <c r="AY685" s="1"/>
      <c r="AZ685" s="1"/>
      <c r="BA685" s="1"/>
      <c r="BB685" s="1"/>
      <c r="BC685" s="1"/>
      <c r="BD685" s="23"/>
      <c r="BE685" s="23"/>
      <c r="BF685" s="10"/>
      <c r="BG685" s="23"/>
      <c r="BH685" s="23"/>
      <c r="BI685" s="1"/>
      <c r="BJ685" t="s">
        <v>531</v>
      </c>
      <c r="BK685" t="s">
        <v>1058</v>
      </c>
    </row>
    <row r="686" spans="1:62" ht="12.75">
      <c r="A686" s="38" t="s">
        <v>143</v>
      </c>
      <c r="B686" t="s">
        <v>9</v>
      </c>
      <c r="C686" s="25" t="s">
        <v>344</v>
      </c>
      <c r="D686" t="s">
        <v>1236</v>
      </c>
      <c r="E686" s="25" t="s">
        <v>171</v>
      </c>
      <c r="F686" s="31"/>
      <c r="G686" s="30"/>
      <c r="H686" s="31">
        <f>G686/1.5</f>
        <v>0</v>
      </c>
      <c r="I686" t="s">
        <v>1152</v>
      </c>
      <c r="J686" s="1" t="s">
        <v>396</v>
      </c>
      <c r="K686" t="s">
        <v>1077</v>
      </c>
      <c r="L686" s="1" t="s">
        <v>1341</v>
      </c>
      <c r="M686" s="1" t="s">
        <v>1064</v>
      </c>
      <c r="N686" t="s">
        <v>1050</v>
      </c>
      <c r="O686" s="4"/>
      <c r="P686" s="23">
        <v>18</v>
      </c>
      <c r="Q686">
        <v>4</v>
      </c>
      <c r="R686">
        <v>17</v>
      </c>
      <c r="S686">
        <v>0</v>
      </c>
      <c r="T686" s="6">
        <f>Q686+(R686/20)+(S686/240)</f>
        <v>4.85</v>
      </c>
      <c r="V686" s="10">
        <f>(T686*20)/P686</f>
        <v>5.388888888888889</v>
      </c>
      <c r="W686" s="10"/>
      <c r="X686" s="10"/>
      <c r="Y686" s="10"/>
      <c r="Z686" s="10"/>
      <c r="AA686" s="10"/>
      <c r="AB686" s="10"/>
      <c r="AC686" s="14"/>
      <c r="AE686" s="1"/>
      <c r="AF686" s="1"/>
      <c r="AH686" s="1"/>
      <c r="AI686" s="1"/>
      <c r="AJ686" s="1"/>
      <c r="AK686" s="1"/>
      <c r="AN686" s="1"/>
      <c r="AO686" s="1"/>
      <c r="AP686" s="1"/>
      <c r="AQ686" s="14"/>
      <c r="AR686" s="14"/>
      <c r="AS686" s="14"/>
      <c r="AT686" s="10"/>
      <c r="AU686" s="1"/>
      <c r="AV686" s="10"/>
      <c r="AW686" s="1"/>
      <c r="AX686" s="1"/>
      <c r="AY686" s="1"/>
      <c r="AZ686" s="1"/>
      <c r="BA686" s="1"/>
      <c r="BB686" s="1"/>
      <c r="BC686" s="1"/>
      <c r="BD686" s="23"/>
      <c r="BE686" s="23"/>
      <c r="BF686" s="10"/>
      <c r="BG686" s="23"/>
      <c r="BH686" s="23"/>
      <c r="BI686" s="1"/>
      <c r="BJ686" t="s">
        <v>1077</v>
      </c>
    </row>
    <row r="687" spans="1:61" ht="12.75">
      <c r="A687" s="16"/>
      <c r="B687" s="22"/>
      <c r="C687" s="25"/>
      <c r="E687" s="25"/>
      <c r="F687" s="31"/>
      <c r="G687" s="30"/>
      <c r="H687" s="31"/>
      <c r="J687" s="1"/>
      <c r="L687" s="1"/>
      <c r="M687" s="1"/>
      <c r="O687" s="4"/>
      <c r="P687" s="23"/>
      <c r="W687" s="10"/>
      <c r="X687" s="10"/>
      <c r="Y687" s="10"/>
      <c r="Z687" s="10"/>
      <c r="AA687" s="10"/>
      <c r="AB687" s="10"/>
      <c r="AC687" s="14"/>
      <c r="AE687" s="1"/>
      <c r="AF687" s="1"/>
      <c r="AH687" s="1"/>
      <c r="AI687" s="1"/>
      <c r="AJ687" s="1"/>
      <c r="AK687" s="1"/>
      <c r="AN687" s="1"/>
      <c r="AO687" s="1"/>
      <c r="AP687" s="1"/>
      <c r="AQ687" s="14"/>
      <c r="AR687" s="14"/>
      <c r="AS687" s="14"/>
      <c r="AT687" s="10"/>
      <c r="AU687" s="1"/>
      <c r="AV687" s="10"/>
      <c r="AW687" s="1"/>
      <c r="AX687" s="1"/>
      <c r="AY687" s="1"/>
      <c r="AZ687" s="1"/>
      <c r="BA687" s="1"/>
      <c r="BB687" s="1"/>
      <c r="BC687" s="1"/>
      <c r="BD687" s="23"/>
      <c r="BE687" s="23"/>
      <c r="BF687" s="10"/>
      <c r="BG687" s="23"/>
      <c r="BH687" s="23"/>
      <c r="BI687" s="1"/>
    </row>
    <row r="688" spans="1:62" ht="12.75">
      <c r="A688" s="38" t="s">
        <v>144</v>
      </c>
      <c r="B688" t="s">
        <v>9</v>
      </c>
      <c r="C688" s="25">
        <v>262.1</v>
      </c>
      <c r="D688" t="s">
        <v>1237</v>
      </c>
      <c r="E688" s="25" t="s">
        <v>171</v>
      </c>
      <c r="F688" s="31"/>
      <c r="G688" s="30"/>
      <c r="H688" s="31">
        <f>G688/1.5</f>
        <v>0</v>
      </c>
      <c r="I688" t="s">
        <v>763</v>
      </c>
      <c r="J688" s="1" t="s">
        <v>396</v>
      </c>
      <c r="K688" t="s">
        <v>710</v>
      </c>
      <c r="L688" s="1" t="s">
        <v>1341</v>
      </c>
      <c r="M688" s="1" t="s">
        <v>416</v>
      </c>
      <c r="N688" t="s">
        <v>1272</v>
      </c>
      <c r="O688" s="4"/>
      <c r="P688" s="23">
        <v>190</v>
      </c>
      <c r="Q688">
        <v>104</v>
      </c>
      <c r="R688">
        <v>0</v>
      </c>
      <c r="S688">
        <v>0</v>
      </c>
      <c r="T688" s="6">
        <f>Q688+(R688/20)+(S688/240)</f>
        <v>104</v>
      </c>
      <c r="V688" s="10">
        <f>(T688*20)/P688</f>
        <v>10.947368421052632</v>
      </c>
      <c r="W688" s="10"/>
      <c r="X688" s="10"/>
      <c r="Y688" s="10"/>
      <c r="Z688" s="10"/>
      <c r="AA688" s="10"/>
      <c r="AB688" s="10"/>
      <c r="AC688" s="14"/>
      <c r="AE688" s="1"/>
      <c r="AF688" s="1"/>
      <c r="AH688" s="1"/>
      <c r="AI688" s="1"/>
      <c r="AJ688" s="1"/>
      <c r="AK688" s="1"/>
      <c r="AN688" s="1"/>
      <c r="AO688" s="1"/>
      <c r="AP688" s="1"/>
      <c r="AQ688" s="14"/>
      <c r="AR688" s="14"/>
      <c r="AS688" s="14"/>
      <c r="AT688" s="10"/>
      <c r="AU688" s="1"/>
      <c r="AV688" s="10"/>
      <c r="AW688" s="1"/>
      <c r="AX688" s="1"/>
      <c r="AY688" s="1"/>
      <c r="AZ688" s="1"/>
      <c r="BA688" s="1"/>
      <c r="BB688" s="1"/>
      <c r="BC688" s="1"/>
      <c r="BD688" s="23"/>
      <c r="BE688" s="23"/>
      <c r="BF688" s="10"/>
      <c r="BG688" s="23"/>
      <c r="BH688" s="23"/>
      <c r="BI688" s="1"/>
      <c r="BJ688" t="s">
        <v>710</v>
      </c>
    </row>
    <row r="689" spans="1:62" ht="12.75">
      <c r="A689" s="38" t="s">
        <v>144</v>
      </c>
      <c r="B689" t="s">
        <v>9</v>
      </c>
      <c r="C689" s="25">
        <v>262.2</v>
      </c>
      <c r="D689" t="s">
        <v>1237</v>
      </c>
      <c r="E689" s="25" t="s">
        <v>171</v>
      </c>
      <c r="F689" s="31">
        <f>4/3</f>
        <v>1.3333333333333333</v>
      </c>
      <c r="G689" s="31">
        <v>18</v>
      </c>
      <c r="H689" s="31">
        <f>G689/1.5</f>
        <v>12</v>
      </c>
      <c r="I689" t="s">
        <v>1135</v>
      </c>
      <c r="J689" s="1" t="s">
        <v>396</v>
      </c>
      <c r="K689" t="s">
        <v>1157</v>
      </c>
      <c r="L689" s="1" t="s">
        <v>1341</v>
      </c>
      <c r="M689" s="1" t="s">
        <v>1070</v>
      </c>
      <c r="N689" t="s">
        <v>379</v>
      </c>
      <c r="O689" s="4">
        <f>4/3</f>
        <v>1.3333333333333333</v>
      </c>
      <c r="P689" s="23"/>
      <c r="Q689">
        <v>24</v>
      </c>
      <c r="R689">
        <v>0</v>
      </c>
      <c r="S689">
        <v>0</v>
      </c>
      <c r="T689" s="6">
        <f>Q689+(R689/20)+(S689/240)</f>
        <v>24</v>
      </c>
      <c r="U689" s="6">
        <f>T689/O689</f>
        <v>18</v>
      </c>
      <c r="W689" s="10"/>
      <c r="X689" s="10"/>
      <c r="Y689" s="10"/>
      <c r="Z689" s="10"/>
      <c r="AA689" s="10"/>
      <c r="AB689" s="10"/>
      <c r="AC689" s="14"/>
      <c r="AE689" s="1"/>
      <c r="AF689" s="1"/>
      <c r="AH689" s="1"/>
      <c r="AI689" s="1"/>
      <c r="AJ689" s="1"/>
      <c r="AK689" s="1"/>
      <c r="AN689" s="1"/>
      <c r="AO689" s="1"/>
      <c r="AP689" s="1"/>
      <c r="AQ689" s="14"/>
      <c r="AR689" s="14"/>
      <c r="AS689" s="14"/>
      <c r="AT689" s="10"/>
      <c r="AU689" s="1"/>
      <c r="AV689" s="10"/>
      <c r="AW689" s="1"/>
      <c r="AX689" s="1"/>
      <c r="AY689" s="1"/>
      <c r="AZ689" s="1"/>
      <c r="BA689" s="1"/>
      <c r="BB689" s="1"/>
      <c r="BC689" s="1"/>
      <c r="BD689" s="23"/>
      <c r="BE689" s="23"/>
      <c r="BF689" s="10"/>
      <c r="BG689" s="23"/>
      <c r="BH689" s="23"/>
      <c r="BI689" s="1"/>
      <c r="BJ689" t="s">
        <v>1157</v>
      </c>
    </row>
    <row r="690" spans="1:62" ht="12.75">
      <c r="A690" s="38" t="s">
        <v>144</v>
      </c>
      <c r="B690" t="s">
        <v>9</v>
      </c>
      <c r="C690" s="25">
        <v>262.3</v>
      </c>
      <c r="D690" t="s">
        <v>1237</v>
      </c>
      <c r="E690" s="25" t="s">
        <v>171</v>
      </c>
      <c r="F690" s="31">
        <v>1</v>
      </c>
      <c r="G690" s="31">
        <v>17</v>
      </c>
      <c r="H690" s="31">
        <f>G690/1.5</f>
        <v>11.333333333333334</v>
      </c>
      <c r="I690" t="s">
        <v>1135</v>
      </c>
      <c r="J690" s="1" t="s">
        <v>396</v>
      </c>
      <c r="K690" t="s">
        <v>1157</v>
      </c>
      <c r="L690" s="1" t="s">
        <v>1341</v>
      </c>
      <c r="M690" s="1" t="s">
        <v>1070</v>
      </c>
      <c r="N690" t="s">
        <v>1098</v>
      </c>
      <c r="O690" s="4">
        <v>1</v>
      </c>
      <c r="P690" s="23"/>
      <c r="Q690">
        <v>17</v>
      </c>
      <c r="R690">
        <v>0</v>
      </c>
      <c r="S690">
        <v>0</v>
      </c>
      <c r="T690" s="6">
        <f>Q690+(R690/20)+(S690/240)</f>
        <v>17</v>
      </c>
      <c r="U690" s="6">
        <f>T690/O690</f>
        <v>17</v>
      </c>
      <c r="W690" s="10"/>
      <c r="X690" s="10"/>
      <c r="Y690" s="10"/>
      <c r="Z690" s="10"/>
      <c r="AA690" s="10"/>
      <c r="AB690" s="10"/>
      <c r="AC690" s="14"/>
      <c r="AE690" s="1"/>
      <c r="AF690" s="1"/>
      <c r="AH690" s="1"/>
      <c r="AI690" s="1"/>
      <c r="AJ690" s="1"/>
      <c r="AK690" s="1"/>
      <c r="AN690" s="1"/>
      <c r="AO690" s="1"/>
      <c r="AP690" s="1"/>
      <c r="AQ690" s="14"/>
      <c r="AR690" s="14"/>
      <c r="AS690" s="14"/>
      <c r="AT690" s="10"/>
      <c r="AU690" s="1"/>
      <c r="AV690" s="10"/>
      <c r="AW690" s="1"/>
      <c r="AX690" s="1"/>
      <c r="AY690" s="1"/>
      <c r="AZ690" s="1"/>
      <c r="BA690" s="1"/>
      <c r="BB690" s="1"/>
      <c r="BC690" s="1"/>
      <c r="BD690" s="23"/>
      <c r="BE690" s="23"/>
      <c r="BF690" s="10"/>
      <c r="BG690" s="23"/>
      <c r="BH690" s="23"/>
      <c r="BI690" s="1"/>
      <c r="BJ690" t="s">
        <v>1157</v>
      </c>
    </row>
    <row r="691" spans="1:62" ht="12.75">
      <c r="A691" s="38" t="s">
        <v>144</v>
      </c>
      <c r="B691" t="s">
        <v>9</v>
      </c>
      <c r="C691" s="25">
        <v>262.4</v>
      </c>
      <c r="D691" t="s">
        <v>1237</v>
      </c>
      <c r="E691" s="25" t="s">
        <v>171</v>
      </c>
      <c r="F691" s="31"/>
      <c r="G691" s="30"/>
      <c r="H691" s="31">
        <f>G691/1.5</f>
        <v>0</v>
      </c>
      <c r="I691" t="s">
        <v>770</v>
      </c>
      <c r="J691" s="1" t="s">
        <v>396</v>
      </c>
      <c r="K691" t="s">
        <v>621</v>
      </c>
      <c r="L691" s="1" t="s">
        <v>809</v>
      </c>
      <c r="M691" s="1" t="s">
        <v>416</v>
      </c>
      <c r="N691" t="s">
        <v>850</v>
      </c>
      <c r="O691" s="4"/>
      <c r="P691" s="23">
        <v>42</v>
      </c>
      <c r="Q691">
        <v>20</v>
      </c>
      <c r="R691">
        <v>10</v>
      </c>
      <c r="S691">
        <v>0</v>
      </c>
      <c r="T691" s="6">
        <f>Q691+(R691/20)+(S691/240)</f>
        <v>20.5</v>
      </c>
      <c r="V691" s="10">
        <f>(T691*20)/P691</f>
        <v>9.761904761904763</v>
      </c>
      <c r="W691" s="10"/>
      <c r="X691" s="10"/>
      <c r="Y691" s="10"/>
      <c r="Z691" s="10"/>
      <c r="AA691" s="10"/>
      <c r="AB691" s="10"/>
      <c r="AC691" s="14"/>
      <c r="AE691" s="1"/>
      <c r="AF691" s="1"/>
      <c r="AH691" s="1"/>
      <c r="AI691" s="1"/>
      <c r="AJ691" s="1"/>
      <c r="AK691" s="1"/>
      <c r="AN691" s="1"/>
      <c r="AO691" s="1"/>
      <c r="AP691" s="1"/>
      <c r="AQ691" s="14"/>
      <c r="AR691" s="14"/>
      <c r="AS691" s="14"/>
      <c r="AT691" s="10"/>
      <c r="AU691" s="1"/>
      <c r="AV691" s="10"/>
      <c r="AW691" s="1"/>
      <c r="AX691" s="1"/>
      <c r="AY691" s="1"/>
      <c r="AZ691" s="1"/>
      <c r="BA691" s="1"/>
      <c r="BB691" s="1"/>
      <c r="BC691" s="1"/>
      <c r="BD691" s="23"/>
      <c r="BE691" s="23"/>
      <c r="BF691" s="10"/>
      <c r="BG691" s="23"/>
      <c r="BH691" s="23"/>
      <c r="BI691" s="1"/>
      <c r="BJ691" t="s">
        <v>621</v>
      </c>
    </row>
    <row r="692" spans="6:61" ht="12.75">
      <c r="F692" s="31"/>
      <c r="G692" s="30"/>
      <c r="H692" s="31"/>
      <c r="O692" s="4"/>
      <c r="P692" s="23"/>
      <c r="W692" s="10"/>
      <c r="X692" s="10"/>
      <c r="Y692" s="10"/>
      <c r="Z692" s="10"/>
      <c r="AA692" s="10"/>
      <c r="AB692" s="10"/>
      <c r="AC692" s="14"/>
      <c r="AE692" s="1"/>
      <c r="AF692" s="1"/>
      <c r="AH692" s="1"/>
      <c r="AI692" s="1"/>
      <c r="AJ692" s="1"/>
      <c r="AK692" s="1"/>
      <c r="AN692" s="1"/>
      <c r="AO692" s="1"/>
      <c r="AP692" s="1"/>
      <c r="AQ692" s="14"/>
      <c r="AR692" s="14"/>
      <c r="AS692" s="14"/>
      <c r="AT692" s="10"/>
      <c r="AU692" s="1"/>
      <c r="AV692" s="10"/>
      <c r="AW692" s="1"/>
      <c r="AX692" s="1"/>
      <c r="AY692" s="1"/>
      <c r="AZ692" s="1"/>
      <c r="BA692" s="1"/>
      <c r="BB692" s="1"/>
      <c r="BC692" s="1"/>
      <c r="BD692" s="23"/>
      <c r="BE692" s="23"/>
      <c r="BF692" s="10"/>
      <c r="BG692" s="23"/>
      <c r="BH692" s="23"/>
      <c r="BI692" s="1"/>
    </row>
    <row r="693" spans="1:62" ht="12.75">
      <c r="A693" s="38" t="s">
        <v>144</v>
      </c>
      <c r="B693" t="s">
        <v>9</v>
      </c>
      <c r="C693" s="25" t="s">
        <v>346</v>
      </c>
      <c r="D693" t="s">
        <v>1237</v>
      </c>
      <c r="E693" s="25" t="s">
        <v>171</v>
      </c>
      <c r="F693" s="31"/>
      <c r="G693" s="30"/>
      <c r="H693" s="31">
        <f>G693/1.5</f>
        <v>0</v>
      </c>
      <c r="I693" t="s">
        <v>771</v>
      </c>
      <c r="J693" s="1" t="s">
        <v>396</v>
      </c>
      <c r="K693" t="s">
        <v>618</v>
      </c>
      <c r="L693" s="1" t="s">
        <v>1341</v>
      </c>
      <c r="M693" s="1" t="s">
        <v>416</v>
      </c>
      <c r="N693" t="s">
        <v>372</v>
      </c>
      <c r="O693" s="4"/>
      <c r="P693" s="23">
        <v>24</v>
      </c>
      <c r="Q693">
        <v>8</v>
      </c>
      <c r="R693">
        <v>8</v>
      </c>
      <c r="S693">
        <v>0</v>
      </c>
      <c r="T693" s="6">
        <f>Q693+(R693/20)+(S693/240)</f>
        <v>8.4</v>
      </c>
      <c r="V693" s="10">
        <f>(T693*20)/P693</f>
        <v>7</v>
      </c>
      <c r="W693" s="10"/>
      <c r="X693" s="10"/>
      <c r="Y693" s="10"/>
      <c r="Z693" s="10"/>
      <c r="AA693" s="10"/>
      <c r="AB693" s="10"/>
      <c r="AC693" s="14"/>
      <c r="AE693" s="1"/>
      <c r="AF693" s="1"/>
      <c r="AH693" s="1"/>
      <c r="AI693" s="1"/>
      <c r="AJ693" s="1"/>
      <c r="AK693" s="1"/>
      <c r="AN693" s="1"/>
      <c r="AO693" s="1"/>
      <c r="AP693" s="1"/>
      <c r="AQ693" s="14"/>
      <c r="AR693" s="14"/>
      <c r="AS693" s="14"/>
      <c r="AT693" s="10"/>
      <c r="AU693" s="1"/>
      <c r="AV693" s="10"/>
      <c r="AW693" s="1"/>
      <c r="AX693" s="1"/>
      <c r="AY693" s="1"/>
      <c r="AZ693" s="1"/>
      <c r="BA693" s="1"/>
      <c r="BB693" s="1"/>
      <c r="BC693" s="1"/>
      <c r="BD693" s="23"/>
      <c r="BE693" s="23"/>
      <c r="BF693" s="10"/>
      <c r="BG693" s="23"/>
      <c r="BH693" s="23"/>
      <c r="BI693" s="1"/>
      <c r="BJ693" t="s">
        <v>618</v>
      </c>
    </row>
    <row r="694" spans="1:62" ht="12.75">
      <c r="A694" s="38" t="s">
        <v>144</v>
      </c>
      <c r="B694" t="s">
        <v>9</v>
      </c>
      <c r="C694" s="25" t="s">
        <v>347</v>
      </c>
      <c r="D694" t="s">
        <v>1237</v>
      </c>
      <c r="E694" s="25" t="s">
        <v>171</v>
      </c>
      <c r="F694" s="31">
        <v>2.5</v>
      </c>
      <c r="G694" s="31">
        <v>18.419999999999998</v>
      </c>
      <c r="H694" s="31">
        <f>G694/1.5</f>
        <v>12.28</v>
      </c>
      <c r="I694" t="s">
        <v>781</v>
      </c>
      <c r="J694" s="1" t="s">
        <v>396</v>
      </c>
      <c r="K694" t="s">
        <v>621</v>
      </c>
      <c r="L694" s="1" t="s">
        <v>809</v>
      </c>
      <c r="M694" s="1" t="s">
        <v>416</v>
      </c>
      <c r="N694" t="s">
        <v>201</v>
      </c>
      <c r="O694" s="4">
        <v>2.5</v>
      </c>
      <c r="P694" s="23"/>
      <c r="Q694">
        <v>46</v>
      </c>
      <c r="R694">
        <v>1</v>
      </c>
      <c r="S694">
        <v>0</v>
      </c>
      <c r="T694" s="6">
        <f>Q694+(R694/20)+(S694/240)</f>
        <v>46.05</v>
      </c>
      <c r="U694" s="6">
        <f>T694/O694</f>
        <v>18.419999999999998</v>
      </c>
      <c r="W694" s="10"/>
      <c r="X694" s="10"/>
      <c r="Y694" s="10"/>
      <c r="Z694" s="10"/>
      <c r="AA694" s="10"/>
      <c r="AB694" s="10"/>
      <c r="AC694" s="14"/>
      <c r="AE694" s="1"/>
      <c r="AF694" s="1"/>
      <c r="AH694" s="1"/>
      <c r="AI694" s="1"/>
      <c r="AJ694" s="1"/>
      <c r="AK694" s="1"/>
      <c r="AN694" s="1"/>
      <c r="AO694" s="1"/>
      <c r="AP694" s="1"/>
      <c r="AQ694" s="14"/>
      <c r="AR694" s="14"/>
      <c r="AS694" s="14"/>
      <c r="AT694" s="10"/>
      <c r="AU694" s="1"/>
      <c r="AV694" s="10"/>
      <c r="AW694" s="1"/>
      <c r="AX694" s="1"/>
      <c r="AY694" s="1"/>
      <c r="AZ694" s="1"/>
      <c r="BA694" s="1"/>
      <c r="BB694" s="1"/>
      <c r="BC694" s="1"/>
      <c r="BD694" s="23"/>
      <c r="BE694" s="23"/>
      <c r="BF694" s="10"/>
      <c r="BG694" s="23"/>
      <c r="BH694" s="23"/>
      <c r="BI694" s="1"/>
      <c r="BJ694" t="s">
        <v>621</v>
      </c>
    </row>
    <row r="695" spans="1:63" ht="12.75">
      <c r="A695" s="38" t="s">
        <v>144</v>
      </c>
      <c r="B695" t="s">
        <v>9</v>
      </c>
      <c r="C695" s="25" t="s">
        <v>348</v>
      </c>
      <c r="D695" t="s">
        <v>1237</v>
      </c>
      <c r="E695" s="25" t="s">
        <v>171</v>
      </c>
      <c r="F695" s="31">
        <v>11.5</v>
      </c>
      <c r="G695" s="31">
        <v>6</v>
      </c>
      <c r="H695" s="31">
        <f>G695/1.5</f>
        <v>4</v>
      </c>
      <c r="I695" t="s">
        <v>831</v>
      </c>
      <c r="J695" s="1" t="s">
        <v>396</v>
      </c>
      <c r="K695" t="s">
        <v>531</v>
      </c>
      <c r="L695" s="1" t="s">
        <v>496</v>
      </c>
      <c r="M695" s="1" t="s">
        <v>9</v>
      </c>
      <c r="N695" t="s">
        <v>1364</v>
      </c>
      <c r="O695" s="4">
        <v>11.5</v>
      </c>
      <c r="P695" s="23"/>
      <c r="T695" s="6">
        <f>O695*U695</f>
        <v>69</v>
      </c>
      <c r="U695" s="6">
        <v>6</v>
      </c>
      <c r="W695" s="10"/>
      <c r="X695" s="10"/>
      <c r="Y695" s="10"/>
      <c r="Z695" s="10"/>
      <c r="AA695" s="10"/>
      <c r="AB695" s="10"/>
      <c r="AC695" s="14"/>
      <c r="AE695" s="1"/>
      <c r="AF695" s="1"/>
      <c r="AH695" s="1"/>
      <c r="AI695" s="1"/>
      <c r="AJ695" s="1"/>
      <c r="AK695" s="1"/>
      <c r="AN695" s="1"/>
      <c r="AO695" s="1"/>
      <c r="AP695" s="1"/>
      <c r="AQ695" s="14"/>
      <c r="AR695" s="14"/>
      <c r="AS695" s="14"/>
      <c r="AT695" s="10"/>
      <c r="AU695" s="1"/>
      <c r="AV695" s="10"/>
      <c r="AW695" s="1"/>
      <c r="AX695" s="1"/>
      <c r="AY695" s="1"/>
      <c r="AZ695" s="1"/>
      <c r="BA695" s="1"/>
      <c r="BB695" s="1"/>
      <c r="BC695" s="1"/>
      <c r="BD695" s="23"/>
      <c r="BE695" s="23"/>
      <c r="BF695" s="10"/>
      <c r="BG695" s="23"/>
      <c r="BH695" s="23"/>
      <c r="BI695" s="1"/>
      <c r="BJ695" t="s">
        <v>531</v>
      </c>
      <c r="BK695" t="s">
        <v>16</v>
      </c>
    </row>
    <row r="696" spans="1:62" ht="12.75">
      <c r="A696" s="38" t="s">
        <v>144</v>
      </c>
      <c r="B696" t="s">
        <v>9</v>
      </c>
      <c r="C696" s="25" t="s">
        <v>349</v>
      </c>
      <c r="D696" t="s">
        <v>1237</v>
      </c>
      <c r="E696" s="25" t="s">
        <v>171</v>
      </c>
      <c r="F696" s="31">
        <v>1</v>
      </c>
      <c r="G696" s="31">
        <v>5.25</v>
      </c>
      <c r="H696" s="31">
        <f>G696/1.5</f>
        <v>3.5</v>
      </c>
      <c r="I696" t="s">
        <v>832</v>
      </c>
      <c r="J696" s="1" t="s">
        <v>396</v>
      </c>
      <c r="K696" t="s">
        <v>532</v>
      </c>
      <c r="L696" s="1" t="s">
        <v>496</v>
      </c>
      <c r="M696" s="1" t="s">
        <v>9</v>
      </c>
      <c r="N696" t="s">
        <v>1364</v>
      </c>
      <c r="O696" s="4">
        <v>1</v>
      </c>
      <c r="P696" s="23"/>
      <c r="Q696">
        <v>5</v>
      </c>
      <c r="R696">
        <v>5</v>
      </c>
      <c r="S696">
        <v>0</v>
      </c>
      <c r="T696" s="6">
        <f>Q696+(R696/20)+(S696/240)</f>
        <v>5.25</v>
      </c>
      <c r="U696" s="6">
        <f>T696/O696</f>
        <v>5.25</v>
      </c>
      <c r="W696" s="10"/>
      <c r="X696" s="10"/>
      <c r="Y696" s="10"/>
      <c r="Z696" s="10"/>
      <c r="AA696" s="10"/>
      <c r="AB696" s="10"/>
      <c r="AC696" s="14"/>
      <c r="AE696" s="1"/>
      <c r="AF696" s="1"/>
      <c r="AH696" s="1"/>
      <c r="AI696" s="1"/>
      <c r="AJ696" s="1"/>
      <c r="AK696" s="1"/>
      <c r="AN696" s="1"/>
      <c r="AO696" s="1"/>
      <c r="AP696" s="1"/>
      <c r="AQ696" s="14"/>
      <c r="AR696" s="14"/>
      <c r="AS696" s="14"/>
      <c r="AT696" s="10"/>
      <c r="AU696" s="1"/>
      <c r="AV696" s="10"/>
      <c r="AW696" s="1"/>
      <c r="AX696" s="1"/>
      <c r="AY696" s="1"/>
      <c r="AZ696" s="1"/>
      <c r="BA696" s="1"/>
      <c r="BB696" s="1"/>
      <c r="BC696" s="1"/>
      <c r="BD696" s="23"/>
      <c r="BE696" s="23"/>
      <c r="BF696" s="10"/>
      <c r="BG696" s="23"/>
      <c r="BH696" s="23"/>
      <c r="BI696" s="1"/>
      <c r="BJ696" t="s">
        <v>532</v>
      </c>
    </row>
    <row r="697" spans="1:62" ht="12.75">
      <c r="A697" s="38" t="s">
        <v>144</v>
      </c>
      <c r="B697" t="s">
        <v>9</v>
      </c>
      <c r="C697" s="25" t="s">
        <v>350</v>
      </c>
      <c r="D697" t="s">
        <v>1237</v>
      </c>
      <c r="E697" s="25" t="s">
        <v>171</v>
      </c>
      <c r="F697" s="31"/>
      <c r="G697" s="30"/>
      <c r="H697" s="31">
        <f>G697/1.5</f>
        <v>0</v>
      </c>
      <c r="I697" t="s">
        <v>1151</v>
      </c>
      <c r="J697" s="1" t="s">
        <v>396</v>
      </c>
      <c r="K697" t="s">
        <v>1077</v>
      </c>
      <c r="L697" s="1" t="s">
        <v>1341</v>
      </c>
      <c r="M697" s="1" t="s">
        <v>1064</v>
      </c>
      <c r="N697" t="s">
        <v>1045</v>
      </c>
      <c r="O697" s="4"/>
      <c r="P697" s="23">
        <v>21</v>
      </c>
      <c r="Q697">
        <v>5</v>
      </c>
      <c r="R697">
        <v>2</v>
      </c>
      <c r="S697">
        <v>0</v>
      </c>
      <c r="T697" s="6">
        <f>Q697+(R697/20)+(S697/240)</f>
        <v>5.1</v>
      </c>
      <c r="V697" s="10">
        <f>(T697*20)/P697</f>
        <v>4.857142857142857</v>
      </c>
      <c r="W697" s="10"/>
      <c r="X697" s="10"/>
      <c r="Y697" s="10"/>
      <c r="Z697" s="10"/>
      <c r="AA697" s="10"/>
      <c r="AB697" s="10"/>
      <c r="AC697" s="14"/>
      <c r="AE697" s="1"/>
      <c r="AF697" s="1"/>
      <c r="AH697" s="1"/>
      <c r="AI697" s="1"/>
      <c r="AJ697" s="1"/>
      <c r="AK697" s="1"/>
      <c r="AN697" s="1"/>
      <c r="AO697" s="1"/>
      <c r="AP697" s="1"/>
      <c r="AQ697" s="14"/>
      <c r="AR697" s="14"/>
      <c r="AS697" s="14"/>
      <c r="AT697" s="10"/>
      <c r="AU697" s="1"/>
      <c r="AV697" s="10"/>
      <c r="AW697" s="1"/>
      <c r="AX697" s="1"/>
      <c r="AY697" s="1"/>
      <c r="AZ697" s="1"/>
      <c r="BA697" s="1"/>
      <c r="BB697" s="1"/>
      <c r="BC697" s="1"/>
      <c r="BD697" s="23"/>
      <c r="BE697" s="23"/>
      <c r="BF697" s="10"/>
      <c r="BG697" s="23"/>
      <c r="BH697" s="23"/>
      <c r="BI697" s="1"/>
      <c r="BJ697" t="s">
        <v>1077</v>
      </c>
    </row>
    <row r="698" spans="1:63" ht="12.75">
      <c r="A698" s="38" t="s">
        <v>144</v>
      </c>
      <c r="B698" t="s">
        <v>9</v>
      </c>
      <c r="C698" s="25" t="s">
        <v>351</v>
      </c>
      <c r="D698" t="s">
        <v>1237</v>
      </c>
      <c r="E698" s="25" t="s">
        <v>171</v>
      </c>
      <c r="F698" s="31">
        <v>12</v>
      </c>
      <c r="G698" s="31">
        <v>8.5</v>
      </c>
      <c r="H698" s="31">
        <f>G698/1.5</f>
        <v>5.666666666666667</v>
      </c>
      <c r="I698" t="s">
        <v>392</v>
      </c>
      <c r="J698" s="1" t="s">
        <v>396</v>
      </c>
      <c r="K698" t="s">
        <v>1318</v>
      </c>
      <c r="L698" s="1" t="s">
        <v>1341</v>
      </c>
      <c r="M698" s="1" t="s">
        <v>1314</v>
      </c>
      <c r="N698" t="s">
        <v>9</v>
      </c>
      <c r="O698" s="4">
        <v>12</v>
      </c>
      <c r="P698" s="23"/>
      <c r="Q698">
        <v>102</v>
      </c>
      <c r="R698">
        <v>0</v>
      </c>
      <c r="S698">
        <v>0</v>
      </c>
      <c r="T698" s="6">
        <f>Q698+(R698/20)+(S698/240)</f>
        <v>102</v>
      </c>
      <c r="U698" s="6">
        <f>T698/O698</f>
        <v>8.5</v>
      </c>
      <c r="W698" s="10"/>
      <c r="X698" s="10"/>
      <c r="Y698" s="10"/>
      <c r="Z698" s="10"/>
      <c r="AA698" s="10"/>
      <c r="AB698" s="10"/>
      <c r="AC698" s="14"/>
      <c r="AE698" s="1"/>
      <c r="AF698" s="1"/>
      <c r="AH698" s="1"/>
      <c r="AI698" s="1"/>
      <c r="AJ698" s="1"/>
      <c r="AK698" s="1"/>
      <c r="AN698" s="1"/>
      <c r="AO698" s="1"/>
      <c r="AP698" s="1"/>
      <c r="AQ698" s="14"/>
      <c r="AR698" s="14"/>
      <c r="AS698" s="14"/>
      <c r="AT698" s="10"/>
      <c r="AU698" s="1"/>
      <c r="AV698" s="10"/>
      <c r="AW698" s="1"/>
      <c r="AX698" s="1"/>
      <c r="AY698" s="1"/>
      <c r="AZ698" s="1"/>
      <c r="BA698" s="1"/>
      <c r="BB698" s="1"/>
      <c r="BC698" s="1"/>
      <c r="BD698" s="23"/>
      <c r="BE698" s="23"/>
      <c r="BF698" s="10"/>
      <c r="BG698" s="23"/>
      <c r="BH698" s="23"/>
      <c r="BI698" s="1"/>
      <c r="BJ698" t="s">
        <v>1318</v>
      </c>
      <c r="BK698" t="s">
        <v>1061</v>
      </c>
    </row>
    <row r="699" spans="1:62" ht="12.75">
      <c r="A699" s="38" t="s">
        <v>144</v>
      </c>
      <c r="B699" t="s">
        <v>9</v>
      </c>
      <c r="C699" s="25" t="s">
        <v>345</v>
      </c>
      <c r="D699" t="s">
        <v>1237</v>
      </c>
      <c r="E699" s="25" t="s">
        <v>171</v>
      </c>
      <c r="F699" s="31">
        <v>8</v>
      </c>
      <c r="G699" s="31">
        <v>9.809375000000001</v>
      </c>
      <c r="H699" s="31">
        <f>G699/1.5</f>
        <v>6.539583333333334</v>
      </c>
      <c r="I699" t="s">
        <v>909</v>
      </c>
      <c r="J699" s="1" t="s">
        <v>396</v>
      </c>
      <c r="K699" t="s">
        <v>1316</v>
      </c>
      <c r="L699" s="1" t="s">
        <v>1341</v>
      </c>
      <c r="M699" s="1" t="s">
        <v>1314</v>
      </c>
      <c r="N699" t="s">
        <v>9</v>
      </c>
      <c r="O699" s="4">
        <v>8</v>
      </c>
      <c r="P699" s="23"/>
      <c r="Q699">
        <v>78</v>
      </c>
      <c r="R699">
        <v>9</v>
      </c>
      <c r="S699">
        <v>6</v>
      </c>
      <c r="T699" s="6">
        <f>Q699+(R699/20)+(S699/240)</f>
        <v>78.47500000000001</v>
      </c>
      <c r="U699" s="6">
        <f>T699/O699</f>
        <v>9.809375000000001</v>
      </c>
      <c r="W699" s="10"/>
      <c r="X699" s="10"/>
      <c r="Y699" s="10"/>
      <c r="Z699" s="10"/>
      <c r="AA699" s="10"/>
      <c r="AB699" s="10"/>
      <c r="AC699" s="14"/>
      <c r="AE699" s="1"/>
      <c r="AF699" s="1"/>
      <c r="AH699" s="1"/>
      <c r="AI699" s="1"/>
      <c r="AJ699" s="1"/>
      <c r="AK699" s="1"/>
      <c r="AN699" s="1"/>
      <c r="AO699" s="1"/>
      <c r="AP699" s="1"/>
      <c r="AQ699" s="14"/>
      <c r="AR699" s="14"/>
      <c r="AS699" s="14"/>
      <c r="AT699" s="10"/>
      <c r="AU699" s="1"/>
      <c r="AV699" s="10"/>
      <c r="AW699" s="1"/>
      <c r="AX699" s="1"/>
      <c r="AY699" s="1"/>
      <c r="AZ699" s="1"/>
      <c r="BA699" s="1"/>
      <c r="BB699" s="1"/>
      <c r="BC699" s="1"/>
      <c r="BD699" s="23"/>
      <c r="BE699" s="23"/>
      <c r="BF699" s="10"/>
      <c r="BG699" s="23"/>
      <c r="BH699" s="23"/>
      <c r="BI699" s="1"/>
      <c r="BJ699" t="s">
        <v>1316</v>
      </c>
    </row>
    <row r="700" spans="1:61" ht="12.75">
      <c r="A700" s="16"/>
      <c r="B700" s="22"/>
      <c r="C700" s="25"/>
      <c r="E700" s="25"/>
      <c r="F700" s="31"/>
      <c r="G700" s="30"/>
      <c r="H700" s="31"/>
      <c r="J700" s="1"/>
      <c r="L700" s="1"/>
      <c r="M700" s="1"/>
      <c r="O700" s="4"/>
      <c r="P700" s="23"/>
      <c r="Q700" s="10"/>
      <c r="R700" s="10"/>
      <c r="S700" s="10"/>
      <c r="W700" s="10"/>
      <c r="X700" s="10"/>
      <c r="Y700" s="10"/>
      <c r="Z700" s="10"/>
      <c r="AA700" s="10"/>
      <c r="AB700" s="10"/>
      <c r="AC700" s="14"/>
      <c r="AE700" s="1"/>
      <c r="AF700" s="1"/>
      <c r="AH700" s="1"/>
      <c r="AI700" s="1"/>
      <c r="AJ700" s="1"/>
      <c r="AK700" s="1"/>
      <c r="AN700" s="1"/>
      <c r="AO700" s="1"/>
      <c r="AP700" s="1"/>
      <c r="AQ700" s="14"/>
      <c r="AR700" s="14"/>
      <c r="AS700" s="14"/>
      <c r="AT700" s="10"/>
      <c r="AU700" s="1"/>
      <c r="AV700" s="10"/>
      <c r="AW700" s="1"/>
      <c r="AX700" s="1"/>
      <c r="AY700" s="1"/>
      <c r="AZ700" s="1"/>
      <c r="BA700" s="1"/>
      <c r="BB700" s="1"/>
      <c r="BC700" s="1"/>
      <c r="BD700" s="23"/>
      <c r="BE700" s="23"/>
      <c r="BF700" s="10"/>
      <c r="BG700" s="23"/>
      <c r="BH700" s="23"/>
      <c r="BI700" s="1"/>
    </row>
    <row r="701" spans="1:62" ht="12.75">
      <c r="A701" s="38" t="s">
        <v>145</v>
      </c>
      <c r="B701" t="s">
        <v>9</v>
      </c>
      <c r="C701" s="25">
        <v>263.1</v>
      </c>
      <c r="D701" t="s">
        <v>1238</v>
      </c>
      <c r="E701" s="25" t="s">
        <v>171</v>
      </c>
      <c r="F701" s="31"/>
      <c r="G701" s="30"/>
      <c r="H701" s="31">
        <f>G701/1.5</f>
        <v>0</v>
      </c>
      <c r="I701" t="s">
        <v>764</v>
      </c>
      <c r="J701" s="1" t="s">
        <v>396</v>
      </c>
      <c r="K701" t="s">
        <v>710</v>
      </c>
      <c r="L701" s="1" t="s">
        <v>1341</v>
      </c>
      <c r="M701" s="1" t="s">
        <v>416</v>
      </c>
      <c r="N701" t="s">
        <v>1272</v>
      </c>
      <c r="O701" s="4"/>
      <c r="P701" s="23">
        <v>200</v>
      </c>
      <c r="Q701">
        <v>112</v>
      </c>
      <c r="R701">
        <v>0</v>
      </c>
      <c r="S701">
        <v>0</v>
      </c>
      <c r="T701" s="6">
        <f>Q701+(R701/20)+(S701/240)</f>
        <v>112</v>
      </c>
      <c r="V701" s="10">
        <f>(T701*20)/P701</f>
        <v>11.2</v>
      </c>
      <c r="W701" s="10"/>
      <c r="X701" s="10"/>
      <c r="Y701" s="10"/>
      <c r="Z701" s="10"/>
      <c r="AA701" s="10"/>
      <c r="AB701" s="10"/>
      <c r="AC701" s="14"/>
      <c r="AE701" s="1"/>
      <c r="AF701" s="1"/>
      <c r="AH701" s="1"/>
      <c r="AI701" s="1"/>
      <c r="AJ701" s="1"/>
      <c r="AK701" s="1"/>
      <c r="AN701" s="1"/>
      <c r="AO701" s="1"/>
      <c r="AP701" s="1"/>
      <c r="AQ701" s="14"/>
      <c r="AR701" s="14"/>
      <c r="AS701" s="14"/>
      <c r="AT701" s="10"/>
      <c r="AU701" s="1"/>
      <c r="AV701" s="10"/>
      <c r="AW701" s="1"/>
      <c r="AX701" s="1"/>
      <c r="AY701" s="1"/>
      <c r="AZ701" s="1"/>
      <c r="BA701" s="1"/>
      <c r="BB701" s="1"/>
      <c r="BC701" s="1"/>
      <c r="BD701" s="23"/>
      <c r="BE701" s="23"/>
      <c r="BF701" s="10"/>
      <c r="BG701" s="23"/>
      <c r="BH701" s="23"/>
      <c r="BI701" s="1"/>
      <c r="BJ701" t="s">
        <v>710</v>
      </c>
    </row>
    <row r="702" spans="1:62" ht="12.75">
      <c r="A702" s="38" t="s">
        <v>145</v>
      </c>
      <c r="B702" t="s">
        <v>9</v>
      </c>
      <c r="C702" s="25">
        <v>263.2</v>
      </c>
      <c r="D702" t="s">
        <v>1238</v>
      </c>
      <c r="E702" s="25" t="s">
        <v>171</v>
      </c>
      <c r="F702" s="31">
        <v>1</v>
      </c>
      <c r="G702" s="31">
        <v>17</v>
      </c>
      <c r="H702" s="31">
        <f>G702/1.5</f>
        <v>11.333333333333334</v>
      </c>
      <c r="I702" t="s">
        <v>1135</v>
      </c>
      <c r="J702" s="1" t="s">
        <v>396</v>
      </c>
      <c r="K702" t="s">
        <v>1157</v>
      </c>
      <c r="L702" s="1" t="s">
        <v>1341</v>
      </c>
      <c r="M702" s="1" t="s">
        <v>1070</v>
      </c>
      <c r="N702" t="s">
        <v>376</v>
      </c>
      <c r="O702" s="4">
        <v>1</v>
      </c>
      <c r="P702" s="23"/>
      <c r="Q702">
        <v>17</v>
      </c>
      <c r="R702">
        <v>0</v>
      </c>
      <c r="S702">
        <v>0</v>
      </c>
      <c r="T702" s="6">
        <f>Q702+(R702/20)+(S702/240)</f>
        <v>17</v>
      </c>
      <c r="U702" s="6">
        <f>T702/O702</f>
        <v>17</v>
      </c>
      <c r="W702" s="10"/>
      <c r="X702" s="10"/>
      <c r="Y702" s="10"/>
      <c r="Z702" s="10"/>
      <c r="AA702" s="10"/>
      <c r="AB702" s="10"/>
      <c r="AC702" s="14"/>
      <c r="AE702" s="1"/>
      <c r="AF702" s="1"/>
      <c r="AH702" s="1"/>
      <c r="AI702" s="1"/>
      <c r="AJ702" s="1"/>
      <c r="AK702" s="1"/>
      <c r="AN702" s="1"/>
      <c r="AO702" s="1"/>
      <c r="AP702" s="1"/>
      <c r="AQ702" s="14"/>
      <c r="AR702" s="14"/>
      <c r="AS702" s="14"/>
      <c r="AT702" s="10"/>
      <c r="AU702" s="1"/>
      <c r="AV702" s="10"/>
      <c r="AW702" s="1"/>
      <c r="AX702" s="1"/>
      <c r="AY702" s="1"/>
      <c r="AZ702" s="1"/>
      <c r="BA702" s="1"/>
      <c r="BB702" s="1"/>
      <c r="BC702" s="1"/>
      <c r="BD702" s="23"/>
      <c r="BE702" s="23"/>
      <c r="BF702" s="10"/>
      <c r="BG702" s="23"/>
      <c r="BH702" s="23"/>
      <c r="BI702" s="1"/>
      <c r="BJ702" t="s">
        <v>1157</v>
      </c>
    </row>
    <row r="703" spans="1:62" ht="12.75">
      <c r="A703" s="38" t="s">
        <v>145</v>
      </c>
      <c r="B703" t="s">
        <v>9</v>
      </c>
      <c r="C703" s="25">
        <v>263.3</v>
      </c>
      <c r="D703" t="s">
        <v>1238</v>
      </c>
      <c r="E703" s="25" t="s">
        <v>171</v>
      </c>
      <c r="F703" s="31">
        <f>4/3</f>
        <v>1.3333333333333333</v>
      </c>
      <c r="G703" s="31">
        <v>18</v>
      </c>
      <c r="H703" s="31">
        <f>G703/1.5</f>
        <v>12</v>
      </c>
      <c r="I703" t="s">
        <v>1135</v>
      </c>
      <c r="J703" s="1" t="s">
        <v>396</v>
      </c>
      <c r="K703" t="s">
        <v>1157</v>
      </c>
      <c r="L703" s="1" t="s">
        <v>1341</v>
      </c>
      <c r="M703" s="1" t="s">
        <v>1070</v>
      </c>
      <c r="N703" t="s">
        <v>379</v>
      </c>
      <c r="O703" s="4">
        <f>4/3</f>
        <v>1.3333333333333333</v>
      </c>
      <c r="P703" s="23"/>
      <c r="Q703">
        <v>24</v>
      </c>
      <c r="R703">
        <v>0</v>
      </c>
      <c r="S703">
        <v>0</v>
      </c>
      <c r="T703" s="6">
        <f>Q703+(R703/20)+(S703/240)</f>
        <v>24</v>
      </c>
      <c r="U703" s="6">
        <f>T703/O703</f>
        <v>18</v>
      </c>
      <c r="W703" s="10"/>
      <c r="X703" s="10"/>
      <c r="Y703" s="10"/>
      <c r="Z703" s="10"/>
      <c r="AA703" s="10"/>
      <c r="AB703" s="10"/>
      <c r="AC703" s="14"/>
      <c r="AE703" s="1"/>
      <c r="AF703" s="1"/>
      <c r="AH703" s="1"/>
      <c r="AI703" s="1"/>
      <c r="AJ703" s="1"/>
      <c r="AK703" s="1"/>
      <c r="AN703" s="1"/>
      <c r="AO703" s="1"/>
      <c r="AP703" s="1"/>
      <c r="AQ703" s="14"/>
      <c r="AR703" s="14"/>
      <c r="AS703" s="14"/>
      <c r="AT703" s="10"/>
      <c r="AU703" s="1"/>
      <c r="AV703" s="10"/>
      <c r="AW703" s="1"/>
      <c r="AX703" s="1"/>
      <c r="AY703" s="1"/>
      <c r="AZ703" s="1"/>
      <c r="BA703" s="1"/>
      <c r="BB703" s="1"/>
      <c r="BC703" s="1"/>
      <c r="BD703" s="23"/>
      <c r="BE703" s="23"/>
      <c r="BF703" s="10"/>
      <c r="BG703" s="23"/>
      <c r="BH703" s="23"/>
      <c r="BI703" s="1"/>
      <c r="BJ703" t="s">
        <v>1157</v>
      </c>
    </row>
    <row r="704" spans="1:62" ht="12.75">
      <c r="A704" s="38" t="s">
        <v>145</v>
      </c>
      <c r="B704" t="s">
        <v>9</v>
      </c>
      <c r="C704" s="25">
        <v>263.4</v>
      </c>
      <c r="D704" t="s">
        <v>1238</v>
      </c>
      <c r="E704" s="25" t="s">
        <v>171</v>
      </c>
      <c r="F704" s="31"/>
      <c r="G704" s="30"/>
      <c r="H704" s="31">
        <f>G704/1.5</f>
        <v>0</v>
      </c>
      <c r="I704" t="s">
        <v>769</v>
      </c>
      <c r="J704" s="1" t="s">
        <v>396</v>
      </c>
      <c r="K704" t="s">
        <v>621</v>
      </c>
      <c r="L704" s="1" t="s">
        <v>809</v>
      </c>
      <c r="M704" s="1" t="s">
        <v>416</v>
      </c>
      <c r="N704" t="s">
        <v>836</v>
      </c>
      <c r="O704" s="4"/>
      <c r="P704" s="23">
        <v>12</v>
      </c>
      <c r="Q704">
        <v>20</v>
      </c>
      <c r="R704">
        <v>10</v>
      </c>
      <c r="S704">
        <v>0</v>
      </c>
      <c r="T704" s="6">
        <f>Q704+(R704/20)+(S704/240)</f>
        <v>20.5</v>
      </c>
      <c r="V704" s="10">
        <f>(T704*20)/P704</f>
        <v>34.166666666666664</v>
      </c>
      <c r="W704" s="10"/>
      <c r="X704" s="10"/>
      <c r="Y704" s="10"/>
      <c r="Z704" s="10"/>
      <c r="AA704" s="10"/>
      <c r="AB704" s="10"/>
      <c r="AC704" s="14"/>
      <c r="AE704" s="1"/>
      <c r="AF704" s="1"/>
      <c r="AH704" s="1"/>
      <c r="AI704" s="1"/>
      <c r="AJ704" s="1"/>
      <c r="AK704" s="1"/>
      <c r="AN704" s="1"/>
      <c r="AO704" s="1"/>
      <c r="AP704" s="1"/>
      <c r="AQ704" s="14"/>
      <c r="AR704" s="14"/>
      <c r="AS704" s="14"/>
      <c r="AT704" s="10"/>
      <c r="AU704" s="1"/>
      <c r="AV704" s="10"/>
      <c r="AW704" s="1"/>
      <c r="AX704" s="1"/>
      <c r="AY704" s="1"/>
      <c r="AZ704" s="1"/>
      <c r="BA704" s="1"/>
      <c r="BB704" s="1"/>
      <c r="BC704" s="1"/>
      <c r="BD704" s="23"/>
      <c r="BE704" s="23"/>
      <c r="BF704" s="10"/>
      <c r="BG704" s="23"/>
      <c r="BH704" s="23"/>
      <c r="BI704" s="1"/>
      <c r="BJ704" t="s">
        <v>621</v>
      </c>
    </row>
    <row r="705" spans="1:62" ht="12.75">
      <c r="A705" s="38" t="s">
        <v>145</v>
      </c>
      <c r="B705" t="s">
        <v>9</v>
      </c>
      <c r="C705" s="25">
        <v>263.5</v>
      </c>
      <c r="D705" t="s">
        <v>1238</v>
      </c>
      <c r="E705" s="25" t="s">
        <v>171</v>
      </c>
      <c r="F705" s="31"/>
      <c r="G705" s="30"/>
      <c r="H705" s="31">
        <f>G705/1.5</f>
        <v>0</v>
      </c>
      <c r="I705" t="s">
        <v>719</v>
      </c>
      <c r="J705" s="1" t="s">
        <v>396</v>
      </c>
      <c r="K705" t="s">
        <v>618</v>
      </c>
      <c r="L705" s="1" t="s">
        <v>1341</v>
      </c>
      <c r="M705" s="1" t="s">
        <v>416</v>
      </c>
      <c r="N705" t="s">
        <v>374</v>
      </c>
      <c r="O705" s="4"/>
      <c r="P705" s="23">
        <v>24</v>
      </c>
      <c r="Q705">
        <v>8</v>
      </c>
      <c r="R705">
        <v>8</v>
      </c>
      <c r="S705">
        <v>0</v>
      </c>
      <c r="T705" s="6">
        <f>Q705+(R705/20)+(S705/240)</f>
        <v>8.4</v>
      </c>
      <c r="V705" s="10">
        <f>(T705*20)/P705</f>
        <v>7</v>
      </c>
      <c r="W705" s="10"/>
      <c r="X705" s="10"/>
      <c r="Y705" s="10"/>
      <c r="Z705" s="10"/>
      <c r="AA705" s="10"/>
      <c r="AB705" s="10"/>
      <c r="AC705" s="14"/>
      <c r="AE705" s="1"/>
      <c r="AF705" s="1"/>
      <c r="AH705" s="1"/>
      <c r="AI705" s="1"/>
      <c r="AJ705" s="1"/>
      <c r="AK705" s="1"/>
      <c r="AN705" s="1"/>
      <c r="AO705" s="1"/>
      <c r="AP705" s="1"/>
      <c r="AQ705" s="14"/>
      <c r="AR705" s="14"/>
      <c r="AS705" s="14"/>
      <c r="AT705" s="10"/>
      <c r="AU705" s="1"/>
      <c r="AV705" s="10"/>
      <c r="AW705" s="1"/>
      <c r="AX705" s="1"/>
      <c r="AY705" s="1"/>
      <c r="AZ705" s="1"/>
      <c r="BA705" s="1"/>
      <c r="BB705" s="1"/>
      <c r="BC705" s="1"/>
      <c r="BD705" s="23"/>
      <c r="BE705" s="23"/>
      <c r="BF705" s="10"/>
      <c r="BG705" s="23"/>
      <c r="BH705" s="23"/>
      <c r="BI705" s="1"/>
      <c r="BJ705" t="s">
        <v>618</v>
      </c>
    </row>
    <row r="706" spans="1:61" ht="12.75">
      <c r="A706" s="16"/>
      <c r="B706" s="22"/>
      <c r="C706" s="25"/>
      <c r="E706" s="25"/>
      <c r="F706" s="31"/>
      <c r="G706" s="30"/>
      <c r="H706" s="31"/>
      <c r="J706" s="1"/>
      <c r="L706" s="1"/>
      <c r="M706" s="1"/>
      <c r="O706" s="4"/>
      <c r="P706" s="23"/>
      <c r="W706" s="10"/>
      <c r="X706" s="10"/>
      <c r="Y706" s="10"/>
      <c r="Z706" s="10"/>
      <c r="AA706" s="10"/>
      <c r="AB706" s="10"/>
      <c r="AC706" s="14"/>
      <c r="AE706" s="1"/>
      <c r="AF706" s="1"/>
      <c r="AH706" s="1"/>
      <c r="AI706" s="1"/>
      <c r="AJ706" s="1"/>
      <c r="AK706" s="1"/>
      <c r="AN706" s="1"/>
      <c r="AO706" s="1"/>
      <c r="AP706" s="1"/>
      <c r="AQ706" s="14"/>
      <c r="AR706" s="14"/>
      <c r="AS706" s="14"/>
      <c r="AT706" s="10"/>
      <c r="AU706" s="1"/>
      <c r="AV706" s="10"/>
      <c r="AW706" s="1"/>
      <c r="AX706" s="1"/>
      <c r="AY706" s="1"/>
      <c r="AZ706" s="1"/>
      <c r="BA706" s="1"/>
      <c r="BB706" s="1"/>
      <c r="BC706" s="1"/>
      <c r="BD706" s="23"/>
      <c r="BE706" s="23"/>
      <c r="BF706" s="10"/>
      <c r="BG706" s="23"/>
      <c r="BH706" s="23"/>
      <c r="BI706" s="1"/>
    </row>
    <row r="707" spans="1:62" ht="12.75">
      <c r="A707" s="38" t="s">
        <v>145</v>
      </c>
      <c r="B707" t="s">
        <v>9</v>
      </c>
      <c r="C707" s="25" t="s">
        <v>352</v>
      </c>
      <c r="D707" t="s">
        <v>1238</v>
      </c>
      <c r="E707" s="25" t="s">
        <v>171</v>
      </c>
      <c r="F707" s="31">
        <v>2.5</v>
      </c>
      <c r="G707" s="31">
        <v>19.82</v>
      </c>
      <c r="H707" s="31">
        <f>G707/1.5</f>
        <v>13.213333333333333</v>
      </c>
      <c r="I707" t="s">
        <v>771</v>
      </c>
      <c r="J707" s="1" t="s">
        <v>396</v>
      </c>
      <c r="K707" t="s">
        <v>618</v>
      </c>
      <c r="L707" s="1" t="s">
        <v>1341</v>
      </c>
      <c r="M707" s="1" t="s">
        <v>416</v>
      </c>
      <c r="N707" t="s">
        <v>200</v>
      </c>
      <c r="O707" s="4">
        <v>2.5</v>
      </c>
      <c r="P707" s="23"/>
      <c r="Q707">
        <v>49</v>
      </c>
      <c r="R707">
        <v>11</v>
      </c>
      <c r="S707">
        <v>0</v>
      </c>
      <c r="T707" s="6">
        <f>Q707+(R707/20)+(S707/240)</f>
        <v>49.55</v>
      </c>
      <c r="U707" s="6">
        <f>T707/O707</f>
        <v>19.82</v>
      </c>
      <c r="W707" s="10"/>
      <c r="X707" s="10"/>
      <c r="Y707" s="10"/>
      <c r="Z707" s="10"/>
      <c r="AA707" s="10"/>
      <c r="AB707" s="10"/>
      <c r="AC707" s="14"/>
      <c r="AE707" s="1"/>
      <c r="AF707" s="1"/>
      <c r="AH707" s="1"/>
      <c r="AI707" s="1"/>
      <c r="AJ707" s="1"/>
      <c r="AK707" s="1"/>
      <c r="AN707" s="1"/>
      <c r="AO707" s="1"/>
      <c r="AP707" s="1"/>
      <c r="AQ707" s="14"/>
      <c r="AR707" s="14"/>
      <c r="AS707" s="14"/>
      <c r="AT707" s="10"/>
      <c r="AU707" s="1"/>
      <c r="AV707" s="10"/>
      <c r="AW707" s="1"/>
      <c r="AX707" s="1"/>
      <c r="AY707" s="1"/>
      <c r="AZ707" s="1"/>
      <c r="BA707" s="1"/>
      <c r="BB707" s="1"/>
      <c r="BC707" s="1"/>
      <c r="BD707" s="23"/>
      <c r="BE707" s="23"/>
      <c r="BF707" s="10"/>
      <c r="BG707" s="23"/>
      <c r="BH707" s="23"/>
      <c r="BI707" s="1"/>
      <c r="BJ707" t="s">
        <v>618</v>
      </c>
    </row>
    <row r="708" spans="1:62" ht="12.75">
      <c r="A708" s="38" t="s">
        <v>145</v>
      </c>
      <c r="B708" t="s">
        <v>9</v>
      </c>
      <c r="C708" s="25" t="s">
        <v>353</v>
      </c>
      <c r="D708" t="s">
        <v>1238</v>
      </c>
      <c r="E708" s="25" t="s">
        <v>171</v>
      </c>
      <c r="F708" s="31">
        <v>12</v>
      </c>
      <c r="G708" s="31">
        <v>4.977604166666667</v>
      </c>
      <c r="H708" s="31">
        <f>G708/1.5</f>
        <v>3.3184027777777776</v>
      </c>
      <c r="I708" t="s">
        <v>907</v>
      </c>
      <c r="J708" s="1" t="s">
        <v>396</v>
      </c>
      <c r="K708" t="s">
        <v>797</v>
      </c>
      <c r="L708" s="1" t="s">
        <v>1341</v>
      </c>
      <c r="M708" s="1" t="s">
        <v>9</v>
      </c>
      <c r="N708" t="s">
        <v>1357</v>
      </c>
      <c r="O708" s="4">
        <v>12</v>
      </c>
      <c r="P708" s="23"/>
      <c r="Q708">
        <v>59</v>
      </c>
      <c r="R708">
        <v>14</v>
      </c>
      <c r="S708">
        <v>7.5</v>
      </c>
      <c r="T708" s="6">
        <f>Q708+(R708/20)+(S708/240)</f>
        <v>59.73125</v>
      </c>
      <c r="U708" s="6">
        <f>T708/O708</f>
        <v>4.977604166666667</v>
      </c>
      <c r="W708" s="10"/>
      <c r="X708" s="10"/>
      <c r="Y708" s="10"/>
      <c r="Z708" s="10"/>
      <c r="AA708" s="10"/>
      <c r="AB708" s="10"/>
      <c r="AC708" s="14"/>
      <c r="AE708" s="1"/>
      <c r="AF708" s="1"/>
      <c r="AH708" s="1"/>
      <c r="AI708" s="1"/>
      <c r="AJ708" s="1"/>
      <c r="AK708" s="1"/>
      <c r="AN708" s="1"/>
      <c r="AO708" s="1"/>
      <c r="AP708" s="1"/>
      <c r="AQ708" s="14"/>
      <c r="AR708" s="14"/>
      <c r="AS708" s="14"/>
      <c r="AT708" s="10"/>
      <c r="AU708" s="1"/>
      <c r="AV708" s="10"/>
      <c r="AW708" s="1"/>
      <c r="AX708" s="1"/>
      <c r="AY708" s="1"/>
      <c r="AZ708" s="1"/>
      <c r="BA708" s="1"/>
      <c r="BB708" s="1"/>
      <c r="BC708" s="1"/>
      <c r="BD708" s="23"/>
      <c r="BE708" s="23"/>
      <c r="BF708" s="10"/>
      <c r="BG708" s="23"/>
      <c r="BH708" s="23"/>
      <c r="BI708" s="1"/>
      <c r="BJ708" t="s">
        <v>797</v>
      </c>
    </row>
    <row r="709" spans="1:61" ht="12.75">
      <c r="A709" s="16"/>
      <c r="B709" s="22"/>
      <c r="C709" s="25"/>
      <c r="E709" s="25"/>
      <c r="F709" s="31"/>
      <c r="G709" s="30"/>
      <c r="H709" s="31"/>
      <c r="J709" s="1"/>
      <c r="L709" s="1"/>
      <c r="M709" s="1"/>
      <c r="O709" s="4"/>
      <c r="P709" s="23"/>
      <c r="W709" s="10"/>
      <c r="X709" s="10"/>
      <c r="Y709" s="10"/>
      <c r="Z709" s="10"/>
      <c r="AA709" s="10"/>
      <c r="AB709" s="10"/>
      <c r="AC709" s="14"/>
      <c r="AE709" s="1"/>
      <c r="AF709" s="1"/>
      <c r="AH709" s="1"/>
      <c r="AI709" s="1"/>
      <c r="AJ709" s="1"/>
      <c r="AK709" s="1"/>
      <c r="AN709" s="1"/>
      <c r="AO709" s="1"/>
      <c r="AP709" s="1"/>
      <c r="AQ709" s="14"/>
      <c r="AR709" s="14"/>
      <c r="AS709" s="14"/>
      <c r="AT709" s="10"/>
      <c r="AU709" s="1"/>
      <c r="AV709" s="10"/>
      <c r="AW709" s="1"/>
      <c r="AX709" s="1"/>
      <c r="AY709" s="1"/>
      <c r="AZ709" s="1"/>
      <c r="BA709" s="1"/>
      <c r="BB709" s="1"/>
      <c r="BC709" s="1"/>
      <c r="BD709" s="23"/>
      <c r="BE709" s="23"/>
      <c r="BF709" s="10"/>
      <c r="BG709" s="23"/>
      <c r="BH709" s="23"/>
      <c r="BI709" s="1"/>
    </row>
    <row r="710" spans="1:62" ht="12.75">
      <c r="A710" s="38" t="s">
        <v>146</v>
      </c>
      <c r="B710" t="s">
        <v>9</v>
      </c>
      <c r="C710" s="25">
        <v>264.1</v>
      </c>
      <c r="D710" t="s">
        <v>1239</v>
      </c>
      <c r="E710" s="25" t="s">
        <v>180</v>
      </c>
      <c r="F710" s="31"/>
      <c r="G710" s="30"/>
      <c r="H710" s="31">
        <f>G710/1.5</f>
        <v>0</v>
      </c>
      <c r="I710" t="s">
        <v>788</v>
      </c>
      <c r="J710" s="1" t="s">
        <v>396</v>
      </c>
      <c r="K710" t="s">
        <v>710</v>
      </c>
      <c r="L710" s="1" t="s">
        <v>1341</v>
      </c>
      <c r="M710" s="1" t="s">
        <v>416</v>
      </c>
      <c r="N710" t="s">
        <v>1272</v>
      </c>
      <c r="O710" s="4"/>
      <c r="P710" s="23">
        <v>200</v>
      </c>
      <c r="Q710">
        <v>109</v>
      </c>
      <c r="R710">
        <v>0</v>
      </c>
      <c r="S710">
        <v>0</v>
      </c>
      <c r="T710" s="6">
        <f>Q710+(R710/20)+(S710/240)</f>
        <v>109</v>
      </c>
      <c r="V710" s="10">
        <f>(T710*20)/P710</f>
        <v>10.9</v>
      </c>
      <c r="W710" s="10"/>
      <c r="X710" s="10"/>
      <c r="Y710" s="10"/>
      <c r="Z710" s="10"/>
      <c r="AA710" s="10"/>
      <c r="AB710" s="10"/>
      <c r="AC710" s="14"/>
      <c r="AE710" s="1"/>
      <c r="AF710" s="1"/>
      <c r="AH710" s="1"/>
      <c r="AI710" s="1"/>
      <c r="AJ710" s="1"/>
      <c r="AK710" s="1"/>
      <c r="AN710" s="1"/>
      <c r="AO710" s="1"/>
      <c r="AP710" s="1"/>
      <c r="AQ710" s="14"/>
      <c r="AR710" s="14"/>
      <c r="AS710" s="14"/>
      <c r="AT710" s="10"/>
      <c r="AU710" s="1"/>
      <c r="AV710" s="10"/>
      <c r="AW710" s="1"/>
      <c r="AX710" s="1"/>
      <c r="AY710" s="1"/>
      <c r="AZ710" s="1"/>
      <c r="BA710" s="1"/>
      <c r="BB710" s="1"/>
      <c r="BC710" s="1"/>
      <c r="BD710" s="23"/>
      <c r="BE710" s="23"/>
      <c r="BF710" s="10"/>
      <c r="BG710" s="23"/>
      <c r="BH710" s="23"/>
      <c r="BI710" s="1"/>
      <c r="BJ710" t="s">
        <v>710</v>
      </c>
    </row>
    <row r="711" spans="1:62" ht="12.75">
      <c r="A711" s="38" t="s">
        <v>146</v>
      </c>
      <c r="B711" t="s">
        <v>9</v>
      </c>
      <c r="C711" s="25">
        <v>264.2</v>
      </c>
      <c r="D711" t="s">
        <v>1239</v>
      </c>
      <c r="E711" s="25" t="s">
        <v>180</v>
      </c>
      <c r="F711" s="31">
        <v>1</v>
      </c>
      <c r="G711" s="31">
        <v>17</v>
      </c>
      <c r="H711" s="31">
        <f>G711/1.5</f>
        <v>11.333333333333334</v>
      </c>
      <c r="I711" t="s">
        <v>1135</v>
      </c>
      <c r="J711" s="1" t="s">
        <v>396</v>
      </c>
      <c r="K711" t="s">
        <v>1157</v>
      </c>
      <c r="L711" s="1" t="s">
        <v>1341</v>
      </c>
      <c r="M711" s="1" t="s">
        <v>1070</v>
      </c>
      <c r="N711" t="s">
        <v>1104</v>
      </c>
      <c r="O711" s="4">
        <v>1</v>
      </c>
      <c r="P711" s="23"/>
      <c r="Q711">
        <v>17</v>
      </c>
      <c r="R711">
        <v>0</v>
      </c>
      <c r="S711">
        <v>0</v>
      </c>
      <c r="T711" s="6">
        <f>Q711+(R711/20)+(S711/240)</f>
        <v>17</v>
      </c>
      <c r="U711" s="6">
        <f>T711/O711</f>
        <v>17</v>
      </c>
      <c r="W711" s="10"/>
      <c r="X711" s="10"/>
      <c r="Y711" s="10"/>
      <c r="Z711" s="10"/>
      <c r="AA711" s="10"/>
      <c r="AB711" s="10"/>
      <c r="AC711" s="14"/>
      <c r="AE711" s="1"/>
      <c r="AF711" s="1"/>
      <c r="AH711" s="1"/>
      <c r="AI711" s="1"/>
      <c r="AJ711" s="1"/>
      <c r="AK711" s="1"/>
      <c r="AN711" s="1"/>
      <c r="AO711" s="1"/>
      <c r="AP711" s="1"/>
      <c r="AQ711" s="14"/>
      <c r="AR711" s="14"/>
      <c r="AS711" s="14"/>
      <c r="AT711" s="10"/>
      <c r="AU711" s="1"/>
      <c r="AV711" s="10"/>
      <c r="AW711" s="1"/>
      <c r="AX711" s="1"/>
      <c r="AY711" s="1"/>
      <c r="AZ711" s="1"/>
      <c r="BA711" s="1"/>
      <c r="BB711" s="1"/>
      <c r="BC711" s="1"/>
      <c r="BD711" s="23"/>
      <c r="BE711" s="23"/>
      <c r="BF711" s="10"/>
      <c r="BG711" s="23"/>
      <c r="BH711" s="23"/>
      <c r="BI711" s="1"/>
      <c r="BJ711" t="s">
        <v>1157</v>
      </c>
    </row>
    <row r="712" spans="1:62" ht="12.75">
      <c r="A712" s="38" t="s">
        <v>146</v>
      </c>
      <c r="B712" t="s">
        <v>9</v>
      </c>
      <c r="C712" s="25">
        <v>264.3</v>
      </c>
      <c r="D712" t="s">
        <v>1239</v>
      </c>
      <c r="E712" s="25" t="s">
        <v>180</v>
      </c>
      <c r="F712" s="31">
        <f>4/3</f>
        <v>1.3333333333333333</v>
      </c>
      <c r="G712" s="31">
        <v>18</v>
      </c>
      <c r="H712" s="31">
        <f>G712/1.5</f>
        <v>12</v>
      </c>
      <c r="I712" t="s">
        <v>1135</v>
      </c>
      <c r="J712" s="1" t="s">
        <v>396</v>
      </c>
      <c r="K712" t="s">
        <v>1157</v>
      </c>
      <c r="L712" s="1" t="s">
        <v>1341</v>
      </c>
      <c r="M712" s="1" t="s">
        <v>1070</v>
      </c>
      <c r="N712" t="s">
        <v>377</v>
      </c>
      <c r="O712" s="4">
        <f>4/3</f>
        <v>1.3333333333333333</v>
      </c>
      <c r="P712" s="23"/>
      <c r="Q712">
        <v>24</v>
      </c>
      <c r="R712">
        <v>0</v>
      </c>
      <c r="S712">
        <v>0</v>
      </c>
      <c r="T712" s="6">
        <f>Q712+(R712/20)+(S712/240)</f>
        <v>24</v>
      </c>
      <c r="U712" s="6">
        <f>T712/O712</f>
        <v>18</v>
      </c>
      <c r="W712" s="10"/>
      <c r="X712" s="10"/>
      <c r="Y712" s="10"/>
      <c r="Z712" s="10"/>
      <c r="AA712" s="10"/>
      <c r="AB712" s="10"/>
      <c r="AC712" s="14"/>
      <c r="AE712" s="1"/>
      <c r="AF712" s="1"/>
      <c r="AH712" s="1"/>
      <c r="AI712" s="1"/>
      <c r="AJ712" s="1"/>
      <c r="AK712" s="1"/>
      <c r="AN712" s="1"/>
      <c r="AO712" s="1"/>
      <c r="AP712" s="1"/>
      <c r="AQ712" s="14"/>
      <c r="AR712" s="14"/>
      <c r="AS712" s="14"/>
      <c r="AT712" s="10"/>
      <c r="AU712" s="1"/>
      <c r="AV712" s="10"/>
      <c r="AW712" s="1"/>
      <c r="AX712" s="1"/>
      <c r="AY712" s="1"/>
      <c r="AZ712" s="1"/>
      <c r="BA712" s="1"/>
      <c r="BB712" s="1"/>
      <c r="BC712" s="1"/>
      <c r="BD712" s="23"/>
      <c r="BE712" s="23"/>
      <c r="BF712" s="10"/>
      <c r="BG712" s="23"/>
      <c r="BH712" s="23"/>
      <c r="BI712" s="1"/>
      <c r="BJ712" t="s">
        <v>1157</v>
      </c>
    </row>
    <row r="713" spans="1:62" ht="12.75">
      <c r="A713" s="38" t="s">
        <v>146</v>
      </c>
      <c r="B713" t="s">
        <v>9</v>
      </c>
      <c r="C713" s="25">
        <v>264.4</v>
      </c>
      <c r="D713" t="s">
        <v>1239</v>
      </c>
      <c r="E713" s="25" t="s">
        <v>180</v>
      </c>
      <c r="F713" s="31"/>
      <c r="G713" s="30"/>
      <c r="H713" s="31">
        <f>G713/1.5</f>
        <v>0</v>
      </c>
      <c r="I713" t="s">
        <v>769</v>
      </c>
      <c r="J713" s="1" t="s">
        <v>396</v>
      </c>
      <c r="K713" t="s">
        <v>621</v>
      </c>
      <c r="L713" s="1" t="s">
        <v>809</v>
      </c>
      <c r="M713" s="1" t="s">
        <v>416</v>
      </c>
      <c r="N713" t="s">
        <v>850</v>
      </c>
      <c r="O713" s="4"/>
      <c r="P713" s="23">
        <v>42</v>
      </c>
      <c r="Q713">
        <v>20</v>
      </c>
      <c r="R713">
        <v>5</v>
      </c>
      <c r="S713">
        <v>0</v>
      </c>
      <c r="T713" s="6">
        <f>Q713+(R713/20)+(S713/240)</f>
        <v>20.25</v>
      </c>
      <c r="V713" s="10">
        <f>(T713*20)/P713</f>
        <v>9.642857142857142</v>
      </c>
      <c r="W713" s="10"/>
      <c r="X713" s="10"/>
      <c r="Y713" s="10"/>
      <c r="Z713" s="10"/>
      <c r="AA713" s="10"/>
      <c r="AB713" s="10"/>
      <c r="AC713" s="14"/>
      <c r="AE713" s="1"/>
      <c r="AF713" s="1"/>
      <c r="AH713" s="1"/>
      <c r="AI713" s="1"/>
      <c r="AJ713" s="1"/>
      <c r="AK713" s="1"/>
      <c r="AN713" s="1"/>
      <c r="AO713" s="1"/>
      <c r="AP713" s="1"/>
      <c r="AQ713" s="14"/>
      <c r="AR713" s="14"/>
      <c r="AS713" s="14"/>
      <c r="AT713" s="10"/>
      <c r="AU713" s="1"/>
      <c r="AV713" s="10"/>
      <c r="AW713" s="1"/>
      <c r="AX713" s="1"/>
      <c r="AY713" s="1"/>
      <c r="AZ713" s="1"/>
      <c r="BA713" s="1"/>
      <c r="BB713" s="1"/>
      <c r="BC713" s="1"/>
      <c r="BD713" s="23"/>
      <c r="BE713" s="23"/>
      <c r="BF713" s="10"/>
      <c r="BG713" s="23"/>
      <c r="BH713" s="23"/>
      <c r="BI713" s="1"/>
      <c r="BJ713" t="s">
        <v>621</v>
      </c>
    </row>
    <row r="714" spans="1:62" ht="12.75">
      <c r="A714" s="38" t="s">
        <v>146</v>
      </c>
      <c r="B714" t="s">
        <v>9</v>
      </c>
      <c r="C714" s="25">
        <v>264.5</v>
      </c>
      <c r="D714" t="s">
        <v>1239</v>
      </c>
      <c r="E714" s="25" t="s">
        <v>180</v>
      </c>
      <c r="F714" s="31"/>
      <c r="G714" s="30"/>
      <c r="H714" s="31">
        <f>G714/1.5</f>
        <v>0</v>
      </c>
      <c r="I714" t="s">
        <v>722</v>
      </c>
      <c r="J714" s="1" t="s">
        <v>396</v>
      </c>
      <c r="K714" t="s">
        <v>620</v>
      </c>
      <c r="L714" s="1" t="s">
        <v>1326</v>
      </c>
      <c r="M714" s="1" t="s">
        <v>416</v>
      </c>
      <c r="N714" t="s">
        <v>1044</v>
      </c>
      <c r="O714" s="4"/>
      <c r="P714" s="23">
        <v>24</v>
      </c>
      <c r="Q714">
        <v>8</v>
      </c>
      <c r="R714">
        <v>8</v>
      </c>
      <c r="S714">
        <v>0</v>
      </c>
      <c r="T714" s="6">
        <f>Q714+(R714/20)+(S714/240)</f>
        <v>8.4</v>
      </c>
      <c r="V714" s="10">
        <f>(T714*20)/P714</f>
        <v>7</v>
      </c>
      <c r="W714" s="10"/>
      <c r="X714" s="10"/>
      <c r="Y714" s="10"/>
      <c r="Z714" s="10"/>
      <c r="AA714" s="10"/>
      <c r="AB714" s="10"/>
      <c r="AC714" s="14"/>
      <c r="AE714" s="1"/>
      <c r="AF714" s="1"/>
      <c r="AH714" s="1"/>
      <c r="AI714" s="1"/>
      <c r="AJ714" s="1"/>
      <c r="AK714" s="1"/>
      <c r="AN714" s="1"/>
      <c r="AO714" s="1"/>
      <c r="AP714" s="1"/>
      <c r="AQ714" s="14"/>
      <c r="AR714" s="14"/>
      <c r="AS714" s="14"/>
      <c r="AT714" s="10"/>
      <c r="AU714" s="1"/>
      <c r="AV714" s="10"/>
      <c r="AW714" s="1"/>
      <c r="AX714" s="1"/>
      <c r="AY714" s="1"/>
      <c r="AZ714" s="1"/>
      <c r="BA714" s="1"/>
      <c r="BB714" s="1"/>
      <c r="BC714" s="1"/>
      <c r="BD714" s="23"/>
      <c r="BE714" s="23"/>
      <c r="BF714" s="10"/>
      <c r="BG714" s="23"/>
      <c r="BH714" s="23"/>
      <c r="BI714" s="1"/>
      <c r="BJ714" t="s">
        <v>620</v>
      </c>
    </row>
    <row r="715" spans="1:61" ht="12.75">
      <c r="A715" s="16"/>
      <c r="B715" s="22"/>
      <c r="C715" s="25"/>
      <c r="E715" s="25"/>
      <c r="F715" s="31"/>
      <c r="G715" s="30"/>
      <c r="H715" s="31"/>
      <c r="J715" s="1"/>
      <c r="L715" s="1"/>
      <c r="M715" s="1"/>
      <c r="O715" s="4"/>
      <c r="P715" s="23"/>
      <c r="W715" s="10"/>
      <c r="X715" s="10"/>
      <c r="Y715" s="10"/>
      <c r="Z715" s="10"/>
      <c r="AA715" s="10"/>
      <c r="AB715" s="10"/>
      <c r="AC715" s="14"/>
      <c r="AE715" s="1"/>
      <c r="AF715" s="1"/>
      <c r="AH715" s="1"/>
      <c r="AI715" s="1"/>
      <c r="AJ715" s="1"/>
      <c r="AK715" s="1"/>
      <c r="AN715" s="1"/>
      <c r="AO715" s="1"/>
      <c r="AP715" s="1"/>
      <c r="AQ715" s="14"/>
      <c r="AR715" s="14"/>
      <c r="AS715" s="14"/>
      <c r="AT715" s="10"/>
      <c r="AU715" s="1"/>
      <c r="AV715" s="10"/>
      <c r="AW715" s="1"/>
      <c r="AX715" s="1"/>
      <c r="AY715" s="1"/>
      <c r="AZ715" s="1"/>
      <c r="BA715" s="1"/>
      <c r="BB715" s="1"/>
      <c r="BC715" s="1"/>
      <c r="BD715" s="23"/>
      <c r="BE715" s="23"/>
      <c r="BF715" s="10"/>
      <c r="BG715" s="23"/>
      <c r="BH715" s="23"/>
      <c r="BI715" s="1"/>
    </row>
    <row r="716" spans="1:63" ht="12.75">
      <c r="A716" s="38" t="s">
        <v>146</v>
      </c>
      <c r="B716" t="s">
        <v>9</v>
      </c>
      <c r="C716" s="25" t="s">
        <v>354</v>
      </c>
      <c r="D716" t="s">
        <v>1239</v>
      </c>
      <c r="E716" s="25" t="s">
        <v>180</v>
      </c>
      <c r="F716" s="31">
        <v>2.5</v>
      </c>
      <c r="G716" s="31">
        <v>23.82</v>
      </c>
      <c r="H716" s="31">
        <f>G716/1.5</f>
        <v>15.88</v>
      </c>
      <c r="I716" t="s">
        <v>790</v>
      </c>
      <c r="J716" s="1" t="s">
        <v>396</v>
      </c>
      <c r="K716" t="s">
        <v>621</v>
      </c>
      <c r="L716" s="1" t="s">
        <v>809</v>
      </c>
      <c r="M716" s="1" t="s">
        <v>416</v>
      </c>
      <c r="N716" t="s">
        <v>1287</v>
      </c>
      <c r="O716" s="4">
        <v>2.5</v>
      </c>
      <c r="P716" s="23"/>
      <c r="Q716">
        <v>59</v>
      </c>
      <c r="R716">
        <v>11</v>
      </c>
      <c r="S716">
        <v>0</v>
      </c>
      <c r="T716" s="6">
        <f>Q716+(R716/20)+(S716/240)</f>
        <v>59.55</v>
      </c>
      <c r="U716" s="6">
        <f>T716/O716</f>
        <v>23.82</v>
      </c>
      <c r="W716" s="10"/>
      <c r="X716" s="10"/>
      <c r="Y716" s="10"/>
      <c r="Z716" s="10"/>
      <c r="AA716" s="10"/>
      <c r="AB716" s="10"/>
      <c r="AC716" s="14"/>
      <c r="AE716" s="1"/>
      <c r="AF716" s="1"/>
      <c r="AH716" s="1"/>
      <c r="AI716" s="1"/>
      <c r="AJ716" s="1"/>
      <c r="AK716" s="1"/>
      <c r="AN716" s="1"/>
      <c r="AO716" s="1"/>
      <c r="AP716" s="1"/>
      <c r="AQ716" s="14"/>
      <c r="AR716" s="14"/>
      <c r="AS716" s="14"/>
      <c r="AT716" s="10"/>
      <c r="AU716" s="1"/>
      <c r="AV716" s="10"/>
      <c r="AW716" s="1"/>
      <c r="AX716" s="1"/>
      <c r="AY716" s="1"/>
      <c r="AZ716" s="1"/>
      <c r="BA716" s="1"/>
      <c r="BB716" s="1"/>
      <c r="BC716" s="1"/>
      <c r="BD716" s="23"/>
      <c r="BE716" s="23"/>
      <c r="BF716" s="10"/>
      <c r="BG716" s="23"/>
      <c r="BH716" s="23"/>
      <c r="BI716" s="1"/>
      <c r="BJ716" t="s">
        <v>621</v>
      </c>
      <c r="BK716" t="s">
        <v>1062</v>
      </c>
    </row>
    <row r="717" spans="1:63" ht="12.75">
      <c r="A717" s="38" t="s">
        <v>146</v>
      </c>
      <c r="B717" t="s">
        <v>9</v>
      </c>
      <c r="C717" s="25" t="s">
        <v>355</v>
      </c>
      <c r="D717" t="s">
        <v>1239</v>
      </c>
      <c r="E717" s="25" t="s">
        <v>180</v>
      </c>
      <c r="F717" s="31">
        <v>8</v>
      </c>
      <c r="G717" s="31">
        <v>6.003571428571428</v>
      </c>
      <c r="H717" s="31">
        <f>G717/1.5</f>
        <v>4.002380952380952</v>
      </c>
      <c r="I717" t="s">
        <v>578</v>
      </c>
      <c r="J717" s="1" t="s">
        <v>396</v>
      </c>
      <c r="K717" t="s">
        <v>361</v>
      </c>
      <c r="L717" s="1" t="s">
        <v>1326</v>
      </c>
      <c r="M717" s="1" t="s">
        <v>9</v>
      </c>
      <c r="N717" t="s">
        <v>1364</v>
      </c>
      <c r="O717" s="4">
        <v>8</v>
      </c>
      <c r="P717" s="23"/>
      <c r="T717" s="6">
        <f>O717*U717</f>
        <v>48.028571428571425</v>
      </c>
      <c r="U717" s="6">
        <f>(84+1/20)/14</f>
        <v>6.003571428571428</v>
      </c>
      <c r="W717" s="10"/>
      <c r="X717" s="10"/>
      <c r="Y717" s="10"/>
      <c r="Z717" s="10"/>
      <c r="AA717" s="10"/>
      <c r="AB717" s="10"/>
      <c r="AC717" s="14"/>
      <c r="AE717" s="1"/>
      <c r="AF717" s="1"/>
      <c r="AH717" s="1"/>
      <c r="AI717" s="1"/>
      <c r="AJ717" s="1"/>
      <c r="AK717" s="1"/>
      <c r="AN717" s="1"/>
      <c r="AO717" s="1"/>
      <c r="AP717" s="1"/>
      <c r="AQ717" s="14"/>
      <c r="AR717" s="14"/>
      <c r="AS717" s="14"/>
      <c r="AT717" s="10"/>
      <c r="AU717" s="1"/>
      <c r="AV717" s="10"/>
      <c r="AW717" s="1"/>
      <c r="AX717" s="1"/>
      <c r="AY717" s="1"/>
      <c r="AZ717" s="1"/>
      <c r="BA717" s="1"/>
      <c r="BB717" s="1"/>
      <c r="BC717" s="1"/>
      <c r="BD717" s="23"/>
      <c r="BE717" s="23"/>
      <c r="BF717" s="10"/>
      <c r="BG717" s="23"/>
      <c r="BH717" s="23"/>
      <c r="BI717" s="1"/>
      <c r="BJ717" t="s">
        <v>361</v>
      </c>
      <c r="BK717" t="s">
        <v>1335</v>
      </c>
    </row>
    <row r="718" spans="1:62" ht="12.75">
      <c r="A718" s="38" t="s">
        <v>146</v>
      </c>
      <c r="B718" t="s">
        <v>9</v>
      </c>
      <c r="C718" s="25" t="s">
        <v>356</v>
      </c>
      <c r="D718" t="s">
        <v>1239</v>
      </c>
      <c r="E718" s="25" t="s">
        <v>180</v>
      </c>
      <c r="F718" s="31">
        <v>6</v>
      </c>
      <c r="G718" s="31">
        <v>6.003571428571428</v>
      </c>
      <c r="H718" s="31">
        <f>G718/1.5</f>
        <v>4.002380952380952</v>
      </c>
      <c r="I718" t="s">
        <v>829</v>
      </c>
      <c r="J718" s="1" t="s">
        <v>396</v>
      </c>
      <c r="K718" t="s">
        <v>533</v>
      </c>
      <c r="L718" s="1" t="s">
        <v>496</v>
      </c>
      <c r="M718" s="1" t="s">
        <v>9</v>
      </c>
      <c r="N718" t="s">
        <v>1364</v>
      </c>
      <c r="O718" s="4">
        <v>6</v>
      </c>
      <c r="P718" s="23"/>
      <c r="T718" s="6">
        <f>O718*U718</f>
        <v>36.02142857142857</v>
      </c>
      <c r="U718" s="6">
        <f>(84+1/20)/14</f>
        <v>6.003571428571428</v>
      </c>
      <c r="W718" s="10"/>
      <c r="X718" s="10"/>
      <c r="Y718" s="10"/>
      <c r="Z718" s="10"/>
      <c r="AA718" s="10"/>
      <c r="AB718" s="10"/>
      <c r="AC718" s="14"/>
      <c r="AE718" s="1"/>
      <c r="AF718" s="1"/>
      <c r="AH718" s="1"/>
      <c r="AI718" s="1"/>
      <c r="AJ718" s="1"/>
      <c r="AK718" s="1"/>
      <c r="AN718" s="1"/>
      <c r="AO718" s="1"/>
      <c r="AP718" s="1"/>
      <c r="AQ718" s="14"/>
      <c r="AR718" s="14"/>
      <c r="AS718" s="14"/>
      <c r="AT718" s="10"/>
      <c r="AU718" s="1"/>
      <c r="AV718" s="10"/>
      <c r="AW718" s="1"/>
      <c r="AX718" s="1"/>
      <c r="AY718" s="1"/>
      <c r="AZ718" s="1"/>
      <c r="BA718" s="1"/>
      <c r="BB718" s="1"/>
      <c r="BC718" s="1"/>
      <c r="BD718" s="23"/>
      <c r="BE718" s="23"/>
      <c r="BF718" s="10"/>
      <c r="BG718" s="23"/>
      <c r="BH718" s="23"/>
      <c r="BI718" s="1"/>
      <c r="BJ718" t="s">
        <v>533</v>
      </c>
    </row>
    <row r="719" spans="1:61" ht="12.75">
      <c r="A719" s="16"/>
      <c r="B719" s="22"/>
      <c r="C719" s="25"/>
      <c r="E719" s="25"/>
      <c r="F719" s="31"/>
      <c r="G719" s="30"/>
      <c r="H719" s="31"/>
      <c r="J719" s="1"/>
      <c r="L719" s="1"/>
      <c r="M719" s="1"/>
      <c r="O719" s="4"/>
      <c r="P719" s="23"/>
      <c r="W719" s="10"/>
      <c r="X719" s="10"/>
      <c r="Y719" s="10"/>
      <c r="Z719" s="10"/>
      <c r="AA719" s="10"/>
      <c r="AB719" s="10"/>
      <c r="AC719" s="14"/>
      <c r="AE719" s="1"/>
      <c r="AF719" s="1"/>
      <c r="AH719" s="1"/>
      <c r="AI719" s="1"/>
      <c r="AJ719" s="1"/>
      <c r="AK719" s="1"/>
      <c r="AN719" s="1"/>
      <c r="AO719" s="1"/>
      <c r="AP719" s="1"/>
      <c r="AQ719" s="14"/>
      <c r="AR719" s="14"/>
      <c r="AS719" s="14"/>
      <c r="AT719" s="10"/>
      <c r="AU719" s="1"/>
      <c r="AV719" s="10"/>
      <c r="AW719" s="1"/>
      <c r="AX719" s="1"/>
      <c r="AY719" s="1"/>
      <c r="AZ719" s="1"/>
      <c r="BA719" s="1"/>
      <c r="BB719" s="1"/>
      <c r="BC719" s="1"/>
      <c r="BD719" s="23"/>
      <c r="BE719" s="23"/>
      <c r="BF719" s="10"/>
      <c r="BG719" s="23"/>
      <c r="BH719" s="23"/>
      <c r="BI719" s="1"/>
    </row>
    <row r="720" spans="1:63" ht="12.75">
      <c r="A720" s="38" t="s">
        <v>148</v>
      </c>
      <c r="B720" t="s">
        <v>9</v>
      </c>
      <c r="C720" s="25">
        <v>265.1</v>
      </c>
      <c r="D720" t="s">
        <v>1240</v>
      </c>
      <c r="E720" s="25" t="s">
        <v>184</v>
      </c>
      <c r="F720" s="31">
        <v>1</v>
      </c>
      <c r="G720" s="31">
        <v>36</v>
      </c>
      <c r="H720" s="31">
        <f>G720/1.5</f>
        <v>24</v>
      </c>
      <c r="I720" t="s">
        <v>1323</v>
      </c>
      <c r="J720" s="1" t="s">
        <v>396</v>
      </c>
      <c r="K720" t="s">
        <v>1315</v>
      </c>
      <c r="L720" s="1" t="s">
        <v>1341</v>
      </c>
      <c r="M720" s="1" t="s">
        <v>1314</v>
      </c>
      <c r="N720" t="s">
        <v>1262</v>
      </c>
      <c r="O720" s="4">
        <v>1</v>
      </c>
      <c r="P720" s="23"/>
      <c r="Q720">
        <v>36</v>
      </c>
      <c r="R720">
        <v>0</v>
      </c>
      <c r="S720">
        <v>0</v>
      </c>
      <c r="T720" s="6">
        <f>Q720+(R720/20)+(S720/240)</f>
        <v>36</v>
      </c>
      <c r="U720" s="6">
        <f>T720/O720</f>
        <v>36</v>
      </c>
      <c r="W720" s="10"/>
      <c r="X720" s="10"/>
      <c r="Y720" s="10"/>
      <c r="Z720" s="10"/>
      <c r="AA720" s="10"/>
      <c r="AB720" s="10"/>
      <c r="AC720" s="14"/>
      <c r="AE720" s="1"/>
      <c r="AF720" s="1"/>
      <c r="AH720" s="1"/>
      <c r="AI720" s="1"/>
      <c r="AJ720" s="1"/>
      <c r="AK720" s="1"/>
      <c r="AN720" s="1"/>
      <c r="AO720" s="1"/>
      <c r="AP720" s="1"/>
      <c r="AQ720" s="14"/>
      <c r="AR720" s="14"/>
      <c r="AS720" s="14"/>
      <c r="AT720" s="10"/>
      <c r="AU720" s="1"/>
      <c r="AV720" s="10"/>
      <c r="AW720" s="1"/>
      <c r="AX720" s="1"/>
      <c r="AY720" s="1"/>
      <c r="AZ720" s="1"/>
      <c r="BA720" s="1"/>
      <c r="BB720" s="1"/>
      <c r="BC720" s="1"/>
      <c r="BD720" s="23"/>
      <c r="BE720" s="23"/>
      <c r="BF720" s="10"/>
      <c r="BG720" s="23"/>
      <c r="BH720" s="23"/>
      <c r="BI720" s="1"/>
      <c r="BJ720" t="s">
        <v>1315</v>
      </c>
      <c r="BK720" t="s">
        <v>1060</v>
      </c>
    </row>
    <row r="721" spans="1:61" ht="12.75">
      <c r="A721" s="16"/>
      <c r="B721" s="22"/>
      <c r="C721" s="25"/>
      <c r="E721" s="25"/>
      <c r="F721" s="31"/>
      <c r="G721" s="30"/>
      <c r="H721" s="31"/>
      <c r="J721" s="1"/>
      <c r="L721" s="1"/>
      <c r="M721" s="1"/>
      <c r="O721" s="4"/>
      <c r="P721" s="23"/>
      <c r="W721" s="10"/>
      <c r="X721" s="10"/>
      <c r="Y721" s="10"/>
      <c r="Z721" s="10"/>
      <c r="AA721" s="10"/>
      <c r="AB721" s="10"/>
      <c r="AC721" s="14"/>
      <c r="AE721" s="1"/>
      <c r="AF721" s="1"/>
      <c r="AH721" s="1"/>
      <c r="AI721" s="1"/>
      <c r="AJ721" s="1"/>
      <c r="AK721" s="1"/>
      <c r="AN721" s="1"/>
      <c r="AO721" s="1"/>
      <c r="AP721" s="1"/>
      <c r="AQ721" s="14"/>
      <c r="AR721" s="14"/>
      <c r="AS721" s="14"/>
      <c r="AT721" s="10"/>
      <c r="AU721" s="1"/>
      <c r="AV721" s="10"/>
      <c r="AW721" s="1"/>
      <c r="AX721" s="1"/>
      <c r="AY721" s="1"/>
      <c r="AZ721" s="1"/>
      <c r="BA721" s="1"/>
      <c r="BB721" s="1"/>
      <c r="BC721" s="1"/>
      <c r="BD721" s="23"/>
      <c r="BE721" s="23"/>
      <c r="BF721" s="10"/>
      <c r="BG721" s="23"/>
      <c r="BH721" s="23"/>
      <c r="BI721" s="1"/>
    </row>
    <row r="722" spans="1:61" ht="12.75">
      <c r="A722" s="16"/>
      <c r="B722" s="22"/>
      <c r="C722" s="25"/>
      <c r="E722" s="25"/>
      <c r="F722" s="31"/>
      <c r="G722" s="30"/>
      <c r="H722" s="31"/>
      <c r="J722" s="1"/>
      <c r="L722" s="1"/>
      <c r="M722" s="1"/>
      <c r="O722" s="4"/>
      <c r="P722" s="23"/>
      <c r="W722" s="10"/>
      <c r="X722" s="10"/>
      <c r="Y722" s="10"/>
      <c r="Z722" s="10"/>
      <c r="AA722" s="10"/>
      <c r="AB722" s="10"/>
      <c r="AC722" s="14"/>
      <c r="AE722" s="1"/>
      <c r="AF722" s="1"/>
      <c r="AH722" s="1"/>
      <c r="AI722" s="1"/>
      <c r="AJ722" s="1"/>
      <c r="AK722" s="1"/>
      <c r="AN722" s="1"/>
      <c r="AO722" s="1"/>
      <c r="AP722" s="1"/>
      <c r="AQ722" s="14"/>
      <c r="AR722" s="14"/>
      <c r="AS722" s="14"/>
      <c r="AT722" s="10"/>
      <c r="AU722" s="1"/>
      <c r="AV722" s="10"/>
      <c r="AW722" s="1"/>
      <c r="AX722" s="1"/>
      <c r="AY722" s="1"/>
      <c r="AZ722" s="1"/>
      <c r="BA722" s="1"/>
      <c r="BB722" s="1"/>
      <c r="BC722" s="1"/>
      <c r="BD722" s="23"/>
      <c r="BE722" s="23"/>
      <c r="BF722" s="10"/>
      <c r="BG722" s="23"/>
      <c r="BH722" s="23"/>
      <c r="BI722" s="1"/>
    </row>
    <row r="723" spans="1:61" ht="12.75">
      <c r="A723" s="16"/>
      <c r="B723" s="22"/>
      <c r="C723" s="25"/>
      <c r="E723" s="25"/>
      <c r="F723" s="31"/>
      <c r="G723" s="30"/>
      <c r="H723" s="31"/>
      <c r="J723" s="1"/>
      <c r="L723" s="1"/>
      <c r="M723" s="1"/>
      <c r="O723" s="4"/>
      <c r="P723" s="23"/>
      <c r="W723" s="10"/>
      <c r="X723" s="10"/>
      <c r="Y723" s="10"/>
      <c r="Z723" s="10"/>
      <c r="AA723" s="10"/>
      <c r="AB723" s="10"/>
      <c r="AC723" s="14"/>
      <c r="AE723" s="1"/>
      <c r="AF723" s="1"/>
      <c r="AH723" s="1"/>
      <c r="AI723" s="1"/>
      <c r="AJ723" s="1"/>
      <c r="AK723" s="1"/>
      <c r="AN723" s="1"/>
      <c r="AO723" s="1"/>
      <c r="AP723" s="1"/>
      <c r="AQ723" s="14"/>
      <c r="AR723" s="14"/>
      <c r="AS723" s="14"/>
      <c r="AT723" s="10"/>
      <c r="AU723" s="1"/>
      <c r="AV723" s="10"/>
      <c r="AW723" s="1"/>
      <c r="AX723" s="1"/>
      <c r="AY723" s="1"/>
      <c r="AZ723" s="1"/>
      <c r="BA723" s="1"/>
      <c r="BB723" s="1"/>
      <c r="BC723" s="1"/>
      <c r="BD723" s="23"/>
      <c r="BE723" s="23"/>
      <c r="BF723" s="10"/>
      <c r="BG723" s="23"/>
      <c r="BH723" s="23"/>
      <c r="BI723" s="1"/>
    </row>
    <row r="724" spans="1:61" ht="12.75">
      <c r="A724" s="16"/>
      <c r="B724" s="22"/>
      <c r="C724" s="25"/>
      <c r="E724" s="25"/>
      <c r="F724" s="31"/>
      <c r="G724" s="30"/>
      <c r="H724" s="31"/>
      <c r="J724" s="1"/>
      <c r="L724" s="1"/>
      <c r="M724" s="1"/>
      <c r="O724" s="4"/>
      <c r="P724" s="23"/>
      <c r="W724" s="10"/>
      <c r="X724" s="10"/>
      <c r="Y724" s="10"/>
      <c r="Z724" s="10"/>
      <c r="AA724" s="10"/>
      <c r="AB724" s="10"/>
      <c r="AC724" s="14"/>
      <c r="AE724" s="1"/>
      <c r="AF724" s="1"/>
      <c r="AH724" s="1"/>
      <c r="AI724" s="1"/>
      <c r="AJ724" s="1"/>
      <c r="AK724" s="1"/>
      <c r="AN724" s="1"/>
      <c r="AO724" s="1"/>
      <c r="AP724" s="1"/>
      <c r="AQ724" s="14"/>
      <c r="AR724" s="14"/>
      <c r="AS724" s="14"/>
      <c r="AT724" s="10"/>
      <c r="AU724" s="1"/>
      <c r="AV724" s="10"/>
      <c r="AW724" s="1"/>
      <c r="AX724" s="1"/>
      <c r="AY724" s="1"/>
      <c r="AZ724" s="1"/>
      <c r="BA724" s="1"/>
      <c r="BB724" s="1"/>
      <c r="BC724" s="1"/>
      <c r="BD724" s="23"/>
      <c r="BE724" s="23"/>
      <c r="BF724" s="10"/>
      <c r="BG724" s="23"/>
      <c r="BH724" s="23"/>
      <c r="BI724" s="1"/>
    </row>
    <row r="725" spans="1:61" ht="12.75">
      <c r="A725" s="16"/>
      <c r="B725" s="22"/>
      <c r="C725" s="25"/>
      <c r="E725" s="25"/>
      <c r="F725" s="31"/>
      <c r="G725" s="30"/>
      <c r="H725" s="31"/>
      <c r="J725" s="1"/>
      <c r="L725" s="1"/>
      <c r="M725" s="1"/>
      <c r="O725" s="4"/>
      <c r="P725" s="23"/>
      <c r="W725" s="10"/>
      <c r="X725" s="10"/>
      <c r="Y725" s="10"/>
      <c r="Z725" s="10"/>
      <c r="AA725" s="10"/>
      <c r="AB725" s="10"/>
      <c r="AC725" s="14"/>
      <c r="AE725" s="1"/>
      <c r="AF725" s="1"/>
      <c r="AH725" s="1"/>
      <c r="AI725" s="1"/>
      <c r="AJ725" s="1"/>
      <c r="AK725" s="1"/>
      <c r="AN725" s="1"/>
      <c r="AO725" s="1"/>
      <c r="AP725" s="1"/>
      <c r="AQ725" s="14"/>
      <c r="AR725" s="14"/>
      <c r="AS725" s="14"/>
      <c r="AT725" s="10"/>
      <c r="AU725" s="1"/>
      <c r="AV725" s="10"/>
      <c r="AW725" s="1"/>
      <c r="AX725" s="1"/>
      <c r="AY725" s="1"/>
      <c r="AZ725" s="1"/>
      <c r="BA725" s="1"/>
      <c r="BB725" s="1"/>
      <c r="BC725" s="1"/>
      <c r="BD725" s="23"/>
      <c r="BE725" s="23"/>
      <c r="BF725" s="10"/>
      <c r="BG725" s="23"/>
      <c r="BH725" s="23"/>
      <c r="BI725" s="1"/>
    </row>
    <row r="726" spans="1:61" ht="12.75">
      <c r="A726" s="16"/>
      <c r="B726" s="22"/>
      <c r="C726" s="25"/>
      <c r="E726" s="25"/>
      <c r="F726" s="31"/>
      <c r="G726" s="30"/>
      <c r="H726" s="31"/>
      <c r="J726" s="1"/>
      <c r="L726" s="1"/>
      <c r="M726" s="1"/>
      <c r="O726" s="4"/>
      <c r="P726" s="23"/>
      <c r="W726" s="10"/>
      <c r="X726" s="10"/>
      <c r="Y726" s="10"/>
      <c r="Z726" s="10"/>
      <c r="AA726" s="10"/>
      <c r="AB726" s="10"/>
      <c r="AC726" s="14"/>
      <c r="AE726" s="1"/>
      <c r="AF726" s="1"/>
      <c r="AH726" s="1"/>
      <c r="AI726" s="1"/>
      <c r="AJ726" s="1"/>
      <c r="AK726" s="1"/>
      <c r="AN726" s="1"/>
      <c r="AO726" s="1"/>
      <c r="AP726" s="1"/>
      <c r="AQ726" s="14"/>
      <c r="AR726" s="14"/>
      <c r="AS726" s="14"/>
      <c r="AT726" s="10"/>
      <c r="AU726" s="1"/>
      <c r="AV726" s="10"/>
      <c r="AW726" s="1"/>
      <c r="AX726" s="1"/>
      <c r="AY726" s="1"/>
      <c r="AZ726" s="1"/>
      <c r="BA726" s="1"/>
      <c r="BB726" s="1"/>
      <c r="BC726" s="1"/>
      <c r="BD726" s="23"/>
      <c r="BE726" s="23"/>
      <c r="BF726" s="10"/>
      <c r="BG726" s="23"/>
      <c r="BH726" s="23"/>
      <c r="BI726" s="1"/>
    </row>
    <row r="727" spans="1:61" ht="12.75">
      <c r="A727" s="16"/>
      <c r="B727" s="22"/>
      <c r="C727" s="25"/>
      <c r="E727" s="25"/>
      <c r="F727" s="31"/>
      <c r="G727" s="30"/>
      <c r="H727" s="31"/>
      <c r="J727" s="1"/>
      <c r="L727" s="1"/>
      <c r="M727" s="1"/>
      <c r="O727" s="4"/>
      <c r="P727" s="23"/>
      <c r="W727" s="10"/>
      <c r="X727" s="10"/>
      <c r="Y727" s="10"/>
      <c r="Z727" s="10"/>
      <c r="AA727" s="10"/>
      <c r="AB727" s="10"/>
      <c r="AC727" s="14"/>
      <c r="AE727" s="1"/>
      <c r="AF727" s="1"/>
      <c r="AH727" s="1"/>
      <c r="AI727" s="1"/>
      <c r="AJ727" s="1"/>
      <c r="AK727" s="1"/>
      <c r="AN727" s="1"/>
      <c r="AO727" s="1"/>
      <c r="AP727" s="1"/>
      <c r="AQ727" s="14"/>
      <c r="AR727" s="14"/>
      <c r="AS727" s="14"/>
      <c r="AT727" s="10"/>
      <c r="AU727" s="1"/>
      <c r="AV727" s="10"/>
      <c r="AW727" s="1"/>
      <c r="AX727" s="1"/>
      <c r="AY727" s="1"/>
      <c r="AZ727" s="1"/>
      <c r="BA727" s="1"/>
      <c r="BB727" s="1"/>
      <c r="BC727" s="1"/>
      <c r="BD727" s="23"/>
      <c r="BE727" s="23"/>
      <c r="BF727" s="10"/>
      <c r="BG727" s="23"/>
      <c r="BH727" s="23"/>
      <c r="BI727" s="1"/>
    </row>
    <row r="728" spans="1:61" ht="12.75">
      <c r="A728" s="16"/>
      <c r="B728" s="22"/>
      <c r="C728" s="25"/>
      <c r="E728" s="25"/>
      <c r="F728" s="31"/>
      <c r="G728" s="30"/>
      <c r="H728" s="31"/>
      <c r="J728" s="1"/>
      <c r="L728" s="1"/>
      <c r="M728" s="1"/>
      <c r="O728" s="4"/>
      <c r="P728" s="23"/>
      <c r="W728" s="10"/>
      <c r="X728" s="10"/>
      <c r="Y728" s="10"/>
      <c r="Z728" s="10"/>
      <c r="AA728" s="10"/>
      <c r="AB728" s="10"/>
      <c r="AC728" s="14"/>
      <c r="AE728" s="1"/>
      <c r="AF728" s="1"/>
      <c r="AH728" s="1"/>
      <c r="AI728" s="1"/>
      <c r="AJ728" s="1"/>
      <c r="AK728" s="1"/>
      <c r="AN728" s="1"/>
      <c r="AO728" s="1"/>
      <c r="AP728" s="1"/>
      <c r="AQ728" s="14"/>
      <c r="AR728" s="14"/>
      <c r="AS728" s="14"/>
      <c r="AT728" s="10"/>
      <c r="AU728" s="1"/>
      <c r="AV728" s="10"/>
      <c r="AW728" s="1"/>
      <c r="AX728" s="1"/>
      <c r="AY728" s="1"/>
      <c r="AZ728" s="1"/>
      <c r="BA728" s="1"/>
      <c r="BB728" s="1"/>
      <c r="BC728" s="1"/>
      <c r="BD728" s="23"/>
      <c r="BE728" s="23"/>
      <c r="BF728" s="10"/>
      <c r="BG728" s="23"/>
      <c r="BH728" s="23"/>
      <c r="BI728" s="1"/>
    </row>
    <row r="729" spans="1:61" ht="12.75">
      <c r="A729" s="16"/>
      <c r="B729" s="22"/>
      <c r="C729" s="25"/>
      <c r="E729" s="25"/>
      <c r="F729" s="31"/>
      <c r="G729" s="30"/>
      <c r="H729" s="31"/>
      <c r="J729" s="1"/>
      <c r="L729" s="1"/>
      <c r="M729" s="1"/>
      <c r="O729" s="4"/>
      <c r="P729" s="23"/>
      <c r="W729" s="10"/>
      <c r="X729" s="10"/>
      <c r="Y729" s="10"/>
      <c r="Z729" s="10"/>
      <c r="AA729" s="10"/>
      <c r="AB729" s="10"/>
      <c r="AC729" s="14"/>
      <c r="AE729" s="1"/>
      <c r="AF729" s="1"/>
      <c r="AH729" s="1"/>
      <c r="AI729" s="1"/>
      <c r="AJ729" s="1"/>
      <c r="AK729" s="1"/>
      <c r="AN729" s="1"/>
      <c r="AO729" s="1"/>
      <c r="AP729" s="1"/>
      <c r="AQ729" s="14"/>
      <c r="AR729" s="14"/>
      <c r="AS729" s="14"/>
      <c r="AT729" s="10"/>
      <c r="AU729" s="1"/>
      <c r="AV729" s="10"/>
      <c r="AW729" s="1"/>
      <c r="AX729" s="1"/>
      <c r="AY729" s="1"/>
      <c r="AZ729" s="1"/>
      <c r="BA729" s="1"/>
      <c r="BB729" s="1"/>
      <c r="BC729" s="1"/>
      <c r="BD729" s="23"/>
      <c r="BE729" s="23"/>
      <c r="BF729" s="10"/>
      <c r="BG729" s="23"/>
      <c r="BH729" s="23"/>
      <c r="BI729" s="1"/>
    </row>
    <row r="730" spans="1:61" ht="12.75">
      <c r="A730" s="16"/>
      <c r="B730" s="22"/>
      <c r="C730" s="25"/>
      <c r="E730" s="25"/>
      <c r="F730" s="31"/>
      <c r="G730" s="30"/>
      <c r="H730" s="31"/>
      <c r="J730" s="1"/>
      <c r="L730" s="1"/>
      <c r="M730" s="1"/>
      <c r="O730" s="4"/>
      <c r="P730" s="23"/>
      <c r="W730" s="10"/>
      <c r="X730" s="10"/>
      <c r="Y730" s="10"/>
      <c r="Z730" s="10"/>
      <c r="AA730" s="10"/>
      <c r="AB730" s="10"/>
      <c r="AC730" s="14"/>
      <c r="AE730" s="1"/>
      <c r="AF730" s="1"/>
      <c r="AH730" s="1"/>
      <c r="AI730" s="1"/>
      <c r="AJ730" s="1"/>
      <c r="AK730" s="1"/>
      <c r="AN730" s="1"/>
      <c r="AO730" s="1"/>
      <c r="AP730" s="1"/>
      <c r="AQ730" s="14"/>
      <c r="AR730" s="14"/>
      <c r="AS730" s="14"/>
      <c r="AT730" s="10"/>
      <c r="AU730" s="1"/>
      <c r="AV730" s="10"/>
      <c r="AW730" s="1"/>
      <c r="AX730" s="1"/>
      <c r="AY730" s="1"/>
      <c r="AZ730" s="1"/>
      <c r="BA730" s="1"/>
      <c r="BB730" s="1"/>
      <c r="BC730" s="1"/>
      <c r="BD730" s="23"/>
      <c r="BE730" s="23"/>
      <c r="BF730" s="10"/>
      <c r="BG730" s="23"/>
      <c r="BH730" s="23"/>
      <c r="BI730" s="1"/>
    </row>
    <row r="731" spans="1:61" ht="12.75">
      <c r="A731" s="16"/>
      <c r="B731" s="22"/>
      <c r="C731" s="25"/>
      <c r="E731" s="25"/>
      <c r="F731" s="31"/>
      <c r="G731" s="30"/>
      <c r="H731" s="31"/>
      <c r="J731" s="1"/>
      <c r="L731" s="1"/>
      <c r="M731" s="1"/>
      <c r="O731" s="4"/>
      <c r="P731" s="23"/>
      <c r="W731" s="10"/>
      <c r="X731" s="10"/>
      <c r="Y731" s="10"/>
      <c r="Z731" s="10"/>
      <c r="AA731" s="10"/>
      <c r="AB731" s="10"/>
      <c r="AC731" s="14"/>
      <c r="AE731" s="1"/>
      <c r="AF731" s="1"/>
      <c r="AH731" s="1"/>
      <c r="AI731" s="1"/>
      <c r="AJ731" s="1"/>
      <c r="AK731" s="1"/>
      <c r="AN731" s="1"/>
      <c r="AO731" s="1"/>
      <c r="AP731" s="1"/>
      <c r="AQ731" s="14"/>
      <c r="AR731" s="14"/>
      <c r="AS731" s="14"/>
      <c r="AT731" s="10"/>
      <c r="AU731" s="1"/>
      <c r="AV731" s="10"/>
      <c r="AW731" s="1"/>
      <c r="AX731" s="1"/>
      <c r="AY731" s="1"/>
      <c r="AZ731" s="1"/>
      <c r="BA731" s="1"/>
      <c r="BB731" s="1"/>
      <c r="BC731" s="1"/>
      <c r="BD731" s="23"/>
      <c r="BE731" s="23"/>
      <c r="BF731" s="10"/>
      <c r="BG731" s="23"/>
      <c r="BH731" s="23"/>
      <c r="BI731" s="1"/>
    </row>
    <row r="732" spans="1:61" ht="12.75">
      <c r="A732" s="16"/>
      <c r="B732" s="22"/>
      <c r="C732" s="25"/>
      <c r="E732" s="25"/>
      <c r="F732" s="31"/>
      <c r="G732" s="30"/>
      <c r="H732" s="31"/>
      <c r="J732" s="1"/>
      <c r="L732" s="1"/>
      <c r="M732" s="1"/>
      <c r="O732" s="4"/>
      <c r="P732" s="23"/>
      <c r="W732" s="10"/>
      <c r="X732" s="10"/>
      <c r="Y732" s="10"/>
      <c r="Z732" s="10"/>
      <c r="AA732" s="10"/>
      <c r="AB732" s="10"/>
      <c r="AC732" s="14"/>
      <c r="AE732" s="1"/>
      <c r="AF732" s="1"/>
      <c r="AH732" s="1"/>
      <c r="AI732" s="1"/>
      <c r="AJ732" s="1"/>
      <c r="AK732" s="1"/>
      <c r="AN732" s="1"/>
      <c r="AO732" s="1"/>
      <c r="AP732" s="1"/>
      <c r="AQ732" s="14"/>
      <c r="AR732" s="14"/>
      <c r="AS732" s="14"/>
      <c r="AT732" s="10"/>
      <c r="AU732" s="1"/>
      <c r="AV732" s="10"/>
      <c r="AW732" s="1"/>
      <c r="AX732" s="1"/>
      <c r="AY732" s="1"/>
      <c r="AZ732" s="1"/>
      <c r="BA732" s="1"/>
      <c r="BB732" s="1"/>
      <c r="BC732" s="1"/>
      <c r="BD732" s="23"/>
      <c r="BE732" s="23"/>
      <c r="BF732" s="10"/>
      <c r="BG732" s="23"/>
      <c r="BH732" s="23"/>
      <c r="BI732" s="1"/>
    </row>
    <row r="733" spans="1:61" ht="12.75">
      <c r="A733" s="16"/>
      <c r="B733" s="22"/>
      <c r="C733" s="25"/>
      <c r="E733" s="25"/>
      <c r="F733" s="31"/>
      <c r="G733" s="30"/>
      <c r="H733" s="31"/>
      <c r="J733" s="1"/>
      <c r="L733" s="1"/>
      <c r="M733" s="1"/>
      <c r="O733" s="4"/>
      <c r="P733" s="23"/>
      <c r="W733" s="10"/>
      <c r="X733" s="10"/>
      <c r="Y733" s="10"/>
      <c r="Z733" s="10"/>
      <c r="AA733" s="10"/>
      <c r="AB733" s="10"/>
      <c r="AC733" s="14"/>
      <c r="AE733" s="1"/>
      <c r="AF733" s="1"/>
      <c r="AH733" s="1"/>
      <c r="AI733" s="1"/>
      <c r="AJ733" s="1"/>
      <c r="AK733" s="1"/>
      <c r="AN733" s="1"/>
      <c r="AO733" s="1"/>
      <c r="AP733" s="1"/>
      <c r="AQ733" s="14"/>
      <c r="AR733" s="14"/>
      <c r="AS733" s="14"/>
      <c r="AT733" s="10"/>
      <c r="AU733" s="1"/>
      <c r="AV733" s="10"/>
      <c r="AW733" s="1"/>
      <c r="AX733" s="1"/>
      <c r="AY733" s="1"/>
      <c r="AZ733" s="1"/>
      <c r="BA733" s="1"/>
      <c r="BB733" s="1"/>
      <c r="BC733" s="1"/>
      <c r="BD733" s="23"/>
      <c r="BE733" s="23"/>
      <c r="BF733" s="10"/>
      <c r="BG733" s="23"/>
      <c r="BH733" s="23"/>
      <c r="BI733" s="1"/>
    </row>
    <row r="734" spans="1:61" ht="12.75">
      <c r="A734" s="16"/>
      <c r="B734" s="22"/>
      <c r="C734" s="25"/>
      <c r="E734" s="25"/>
      <c r="F734" s="31"/>
      <c r="G734" s="30"/>
      <c r="H734" s="31"/>
      <c r="J734" s="1"/>
      <c r="L734" s="1"/>
      <c r="M734" s="1"/>
      <c r="O734" s="4"/>
      <c r="P734" s="23"/>
      <c r="W734" s="10"/>
      <c r="X734" s="10"/>
      <c r="Y734" s="10"/>
      <c r="Z734" s="10"/>
      <c r="AA734" s="10"/>
      <c r="AB734" s="10"/>
      <c r="AC734" s="14"/>
      <c r="AE734" s="1"/>
      <c r="AF734" s="1"/>
      <c r="AH734" s="1"/>
      <c r="AI734" s="1"/>
      <c r="AJ734" s="1"/>
      <c r="AK734" s="1"/>
      <c r="AN734" s="1"/>
      <c r="AO734" s="1"/>
      <c r="AP734" s="1"/>
      <c r="AQ734" s="14"/>
      <c r="AR734" s="14"/>
      <c r="AS734" s="14"/>
      <c r="AT734" s="10"/>
      <c r="AU734" s="1"/>
      <c r="AV734" s="10"/>
      <c r="AW734" s="1"/>
      <c r="AX734" s="1"/>
      <c r="AY734" s="1"/>
      <c r="AZ734" s="1"/>
      <c r="BA734" s="1"/>
      <c r="BB734" s="1"/>
      <c r="BC734" s="1"/>
      <c r="BD734" s="23"/>
      <c r="BE734" s="23"/>
      <c r="BF734" s="10"/>
      <c r="BG734" s="23"/>
      <c r="BH734" s="23"/>
      <c r="BI734" s="1"/>
    </row>
    <row r="735" spans="1:61" ht="12.75">
      <c r="A735" s="16"/>
      <c r="B735" s="22"/>
      <c r="C735" s="25"/>
      <c r="E735" s="25"/>
      <c r="F735" s="31"/>
      <c r="G735" s="30"/>
      <c r="H735" s="31"/>
      <c r="J735" s="1"/>
      <c r="L735" s="1"/>
      <c r="M735" s="1"/>
      <c r="O735" s="4"/>
      <c r="P735" s="23"/>
      <c r="W735" s="10"/>
      <c r="X735" s="10"/>
      <c r="Y735" s="10"/>
      <c r="Z735" s="10"/>
      <c r="AA735" s="10"/>
      <c r="AB735" s="10"/>
      <c r="AC735" s="14"/>
      <c r="AE735" s="1"/>
      <c r="AF735" s="1"/>
      <c r="AH735" s="1"/>
      <c r="AI735" s="1"/>
      <c r="AJ735" s="1"/>
      <c r="AK735" s="1"/>
      <c r="AN735" s="1"/>
      <c r="AO735" s="1"/>
      <c r="AP735" s="1"/>
      <c r="AQ735" s="14"/>
      <c r="AR735" s="14"/>
      <c r="AS735" s="14"/>
      <c r="AT735" s="10"/>
      <c r="AU735" s="1"/>
      <c r="AV735" s="10"/>
      <c r="AW735" s="1"/>
      <c r="AX735" s="1"/>
      <c r="AY735" s="1"/>
      <c r="AZ735" s="1"/>
      <c r="BA735" s="1"/>
      <c r="BB735" s="1"/>
      <c r="BC735" s="1"/>
      <c r="BD735" s="23"/>
      <c r="BE735" s="23"/>
      <c r="BF735" s="10"/>
      <c r="BG735" s="23"/>
      <c r="BH735" s="23"/>
      <c r="BI735" s="1"/>
    </row>
    <row r="736" spans="1:61" ht="12.75">
      <c r="A736" s="16"/>
      <c r="B736" s="22"/>
      <c r="C736" s="25"/>
      <c r="E736" s="25"/>
      <c r="F736" s="31"/>
      <c r="G736" s="30"/>
      <c r="H736" s="31"/>
      <c r="J736" s="1"/>
      <c r="L736" s="1"/>
      <c r="M736" s="1"/>
      <c r="O736" s="4"/>
      <c r="P736" s="23"/>
      <c r="W736" s="10"/>
      <c r="X736" s="10"/>
      <c r="Y736" s="10"/>
      <c r="Z736" s="10"/>
      <c r="AA736" s="10"/>
      <c r="AB736" s="10"/>
      <c r="AC736" s="14"/>
      <c r="AE736" s="1"/>
      <c r="AF736" s="1"/>
      <c r="AH736" s="1"/>
      <c r="AI736" s="1"/>
      <c r="AJ736" s="1"/>
      <c r="AK736" s="1"/>
      <c r="AN736" s="1"/>
      <c r="AO736" s="1"/>
      <c r="AP736" s="1"/>
      <c r="AQ736" s="14"/>
      <c r="AR736" s="14"/>
      <c r="AS736" s="14"/>
      <c r="AT736" s="10"/>
      <c r="AU736" s="1"/>
      <c r="AV736" s="10"/>
      <c r="AW736" s="1"/>
      <c r="AX736" s="1"/>
      <c r="AY736" s="1"/>
      <c r="AZ736" s="1"/>
      <c r="BA736" s="1"/>
      <c r="BB736" s="1"/>
      <c r="BC736" s="1"/>
      <c r="BD736" s="23"/>
      <c r="BE736" s="23"/>
      <c r="BF736" s="10"/>
      <c r="BG736" s="23"/>
      <c r="BH736" s="23"/>
      <c r="BI736" s="1"/>
    </row>
    <row r="737" spans="1:61" ht="12.75">
      <c r="A737" s="16"/>
      <c r="B737" s="22"/>
      <c r="C737" s="25"/>
      <c r="E737" s="25"/>
      <c r="F737" s="31"/>
      <c r="G737" s="30"/>
      <c r="H737" s="31"/>
      <c r="J737" s="1"/>
      <c r="L737" s="1"/>
      <c r="M737" s="1"/>
      <c r="O737" s="4"/>
      <c r="P737" s="23"/>
      <c r="W737" s="10"/>
      <c r="X737" s="10"/>
      <c r="Y737" s="10"/>
      <c r="Z737" s="10"/>
      <c r="AA737" s="10"/>
      <c r="AB737" s="10"/>
      <c r="AC737" s="14"/>
      <c r="AE737" s="1"/>
      <c r="AF737" s="1"/>
      <c r="AH737" s="1"/>
      <c r="AI737" s="1"/>
      <c r="AJ737" s="1"/>
      <c r="AK737" s="1"/>
      <c r="AN737" s="1"/>
      <c r="AO737" s="1"/>
      <c r="AP737" s="1"/>
      <c r="AQ737" s="14"/>
      <c r="AR737" s="14"/>
      <c r="AS737" s="14"/>
      <c r="AT737" s="10"/>
      <c r="AU737" s="1"/>
      <c r="AV737" s="10"/>
      <c r="AW737" s="1"/>
      <c r="AX737" s="1"/>
      <c r="AY737" s="1"/>
      <c r="AZ737" s="1"/>
      <c r="BA737" s="1"/>
      <c r="BB737" s="1"/>
      <c r="BC737" s="1"/>
      <c r="BD737" s="23"/>
      <c r="BE737" s="23"/>
      <c r="BF737" s="10"/>
      <c r="BG737" s="23"/>
      <c r="BH737" s="23"/>
      <c r="BI737" s="1"/>
    </row>
    <row r="738" spans="1:61" ht="12.75">
      <c r="A738" s="16"/>
      <c r="B738" s="22"/>
      <c r="C738" s="25"/>
      <c r="E738" s="25"/>
      <c r="F738" s="31"/>
      <c r="G738" s="30"/>
      <c r="H738" s="31"/>
      <c r="J738" s="1"/>
      <c r="L738" s="1"/>
      <c r="M738" s="1"/>
      <c r="O738" s="4"/>
      <c r="P738" s="23"/>
      <c r="W738" s="10"/>
      <c r="X738" s="10"/>
      <c r="Y738" s="10"/>
      <c r="Z738" s="10"/>
      <c r="AA738" s="10"/>
      <c r="AB738" s="10"/>
      <c r="AC738" s="14"/>
      <c r="AE738" s="1"/>
      <c r="AF738" s="1"/>
      <c r="AH738" s="1"/>
      <c r="AI738" s="1"/>
      <c r="AJ738" s="1"/>
      <c r="AK738" s="1"/>
      <c r="AN738" s="1"/>
      <c r="AO738" s="1"/>
      <c r="AP738" s="1"/>
      <c r="AQ738" s="14"/>
      <c r="AR738" s="14"/>
      <c r="AS738" s="14"/>
      <c r="AT738" s="10"/>
      <c r="AU738" s="1"/>
      <c r="AV738" s="10"/>
      <c r="AW738" s="1"/>
      <c r="AX738" s="1"/>
      <c r="AY738" s="1"/>
      <c r="AZ738" s="1"/>
      <c r="BA738" s="1"/>
      <c r="BB738" s="1"/>
      <c r="BC738" s="1"/>
      <c r="BD738" s="23"/>
      <c r="BE738" s="23"/>
      <c r="BF738" s="10"/>
      <c r="BG738" s="23"/>
      <c r="BH738" s="23"/>
      <c r="BI738" s="1"/>
    </row>
    <row r="739" spans="1:61" ht="12.75">
      <c r="A739" s="16"/>
      <c r="B739" s="22"/>
      <c r="C739" s="25"/>
      <c r="E739" s="25"/>
      <c r="F739" s="31"/>
      <c r="G739" s="31"/>
      <c r="H739" s="31"/>
      <c r="J739" s="1"/>
      <c r="L739" s="1"/>
      <c r="M739" s="1"/>
      <c r="O739" s="4"/>
      <c r="P739" s="23"/>
      <c r="T739" s="10"/>
      <c r="U739" s="10"/>
      <c r="V739" s="10"/>
      <c r="W739" s="10"/>
      <c r="X739" s="10"/>
      <c r="Y739" s="10"/>
      <c r="Z739" s="10"/>
      <c r="AA739" s="10"/>
      <c r="AB739" s="10"/>
      <c r="AC739" s="14"/>
      <c r="AE739" s="1"/>
      <c r="AF739" s="1"/>
      <c r="AH739" s="1"/>
      <c r="AI739" s="1"/>
      <c r="AJ739" s="1"/>
      <c r="AK739" s="1"/>
      <c r="AN739" s="1"/>
      <c r="AO739" s="1"/>
      <c r="AP739" s="1"/>
      <c r="AQ739" s="14"/>
      <c r="AR739" s="14"/>
      <c r="AS739" s="14"/>
      <c r="AT739" s="10"/>
      <c r="AU739" s="1"/>
      <c r="AV739" s="10"/>
      <c r="AW739" s="1"/>
      <c r="AX739" s="1"/>
      <c r="AY739" s="1"/>
      <c r="AZ739" s="1"/>
      <c r="BA739" s="1"/>
      <c r="BB739" s="1"/>
      <c r="BC739" s="1"/>
      <c r="BD739" s="23"/>
      <c r="BE739" s="23"/>
      <c r="BF739" s="10"/>
      <c r="BG739" s="23"/>
      <c r="BH739" s="23"/>
      <c r="BI739" s="1"/>
    </row>
    <row r="740" spans="1:61" ht="12.75">
      <c r="A740" s="16"/>
      <c r="B740" s="22"/>
      <c r="C740" s="25"/>
      <c r="E740" s="25"/>
      <c r="F740" s="31"/>
      <c r="G740" s="31"/>
      <c r="H740" s="31"/>
      <c r="J740" s="1"/>
      <c r="L740" s="1"/>
      <c r="M740" s="1"/>
      <c r="O740" s="4"/>
      <c r="P740" s="23"/>
      <c r="T740" s="10"/>
      <c r="U740" s="10"/>
      <c r="V740" s="10"/>
      <c r="W740" s="10"/>
      <c r="X740" s="10"/>
      <c r="Y740" s="10"/>
      <c r="Z740" s="10"/>
      <c r="AA740" s="10"/>
      <c r="AB740" s="10"/>
      <c r="AC740" s="14"/>
      <c r="AE740" s="1"/>
      <c r="AF740" s="1"/>
      <c r="AH740" s="1"/>
      <c r="AI740" s="1"/>
      <c r="AJ740" s="1"/>
      <c r="AK740" s="1"/>
      <c r="AN740" s="1"/>
      <c r="AO740" s="1"/>
      <c r="AP740" s="1"/>
      <c r="AQ740" s="14"/>
      <c r="AR740" s="14"/>
      <c r="AS740" s="14"/>
      <c r="AT740" s="10"/>
      <c r="AU740" s="1"/>
      <c r="AV740" s="10"/>
      <c r="AW740" s="1"/>
      <c r="AX740" s="1"/>
      <c r="AY740" s="1"/>
      <c r="AZ740" s="1"/>
      <c r="BA740" s="1"/>
      <c r="BB740" s="1"/>
      <c r="BC740" s="1"/>
      <c r="BD740" s="23"/>
      <c r="BE740" s="23"/>
      <c r="BF740" s="10"/>
      <c r="BG740" s="23"/>
      <c r="BH740" s="23"/>
      <c r="BI740" s="1"/>
    </row>
    <row r="741" spans="1:61" ht="12.75">
      <c r="A741" s="16"/>
      <c r="B741" s="22"/>
      <c r="C741" s="25"/>
      <c r="E741" s="25"/>
      <c r="F741" s="31"/>
      <c r="G741" s="31"/>
      <c r="H741" s="31"/>
      <c r="J741" s="1"/>
      <c r="L741" s="1"/>
      <c r="M741" s="1"/>
      <c r="O741" s="4"/>
      <c r="P741" s="23"/>
      <c r="T741" s="10"/>
      <c r="U741" s="10"/>
      <c r="V741" s="10"/>
      <c r="W741" s="10"/>
      <c r="X741" s="10"/>
      <c r="Y741" s="10"/>
      <c r="Z741" s="10"/>
      <c r="AA741" s="10"/>
      <c r="AB741" s="10"/>
      <c r="AC741" s="14"/>
      <c r="AE741" s="1"/>
      <c r="AF741" s="1"/>
      <c r="AH741" s="1"/>
      <c r="AI741" s="1"/>
      <c r="AJ741" s="1"/>
      <c r="AK741" s="1"/>
      <c r="AN741" s="1"/>
      <c r="AO741" s="1"/>
      <c r="AP741" s="1"/>
      <c r="AQ741" s="14"/>
      <c r="AR741" s="14"/>
      <c r="AS741" s="14"/>
      <c r="AT741" s="10"/>
      <c r="AU741" s="1"/>
      <c r="AV741" s="10"/>
      <c r="AW741" s="1"/>
      <c r="AX741" s="1"/>
      <c r="AY741" s="1"/>
      <c r="AZ741" s="1"/>
      <c r="BA741" s="1"/>
      <c r="BB741" s="1"/>
      <c r="BC741" s="1"/>
      <c r="BD741" s="23"/>
      <c r="BE741" s="23"/>
      <c r="BF741" s="10"/>
      <c r="BG741" s="23"/>
      <c r="BH741" s="23"/>
      <c r="BI741" s="1"/>
    </row>
    <row r="742" spans="1:61" ht="12.75">
      <c r="A742" s="16"/>
      <c r="B742" s="22"/>
      <c r="C742" s="25"/>
      <c r="E742" s="25"/>
      <c r="F742" s="31"/>
      <c r="G742" s="31"/>
      <c r="H742" s="31"/>
      <c r="J742" s="1"/>
      <c r="L742" s="1"/>
      <c r="M742" s="1"/>
      <c r="O742" s="4"/>
      <c r="P742" s="23"/>
      <c r="T742" s="10"/>
      <c r="U742" s="10"/>
      <c r="V742" s="10"/>
      <c r="W742" s="10"/>
      <c r="X742" s="10"/>
      <c r="Y742" s="10"/>
      <c r="Z742" s="10"/>
      <c r="AA742" s="10"/>
      <c r="AB742" s="10"/>
      <c r="AC742" s="14"/>
      <c r="AE742" s="1"/>
      <c r="AF742" s="1"/>
      <c r="AH742" s="1"/>
      <c r="AI742" s="1"/>
      <c r="AJ742" s="1"/>
      <c r="AK742" s="1"/>
      <c r="AN742" s="1"/>
      <c r="AO742" s="1"/>
      <c r="AP742" s="1"/>
      <c r="AQ742" s="14"/>
      <c r="AR742" s="14"/>
      <c r="AS742" s="14"/>
      <c r="AT742" s="10"/>
      <c r="AU742" s="1"/>
      <c r="AV742" s="10"/>
      <c r="AW742" s="1"/>
      <c r="AX742" s="1"/>
      <c r="AY742" s="1"/>
      <c r="AZ742" s="1"/>
      <c r="BA742" s="1"/>
      <c r="BB742" s="1"/>
      <c r="BC742" s="1"/>
      <c r="BD742" s="23"/>
      <c r="BE742" s="23"/>
      <c r="BF742" s="10"/>
      <c r="BG742" s="23"/>
      <c r="BH742" s="23"/>
      <c r="BI742" s="1"/>
    </row>
    <row r="743" spans="1:61" ht="12.75">
      <c r="A743" s="16"/>
      <c r="B743" s="22"/>
      <c r="C743" s="25"/>
      <c r="E743" s="25"/>
      <c r="F743" s="31"/>
      <c r="G743" s="31"/>
      <c r="H743" s="31"/>
      <c r="J743" s="1"/>
      <c r="L743" s="1"/>
      <c r="M743" s="1"/>
      <c r="O743" s="4"/>
      <c r="P743" s="23"/>
      <c r="T743" s="10"/>
      <c r="U743" s="10"/>
      <c r="V743" s="10"/>
      <c r="W743" s="10"/>
      <c r="X743" s="10"/>
      <c r="Y743" s="10"/>
      <c r="Z743" s="10"/>
      <c r="AA743" s="10"/>
      <c r="AB743" s="10"/>
      <c r="AC743" s="14"/>
      <c r="AE743" s="1"/>
      <c r="AF743" s="1"/>
      <c r="AH743" s="1"/>
      <c r="AI743" s="1"/>
      <c r="AJ743" s="1"/>
      <c r="AK743" s="1"/>
      <c r="AN743" s="1"/>
      <c r="AO743" s="1"/>
      <c r="AP743" s="1"/>
      <c r="AQ743" s="14"/>
      <c r="AR743" s="14"/>
      <c r="AS743" s="14"/>
      <c r="AT743" s="10"/>
      <c r="AU743" s="1"/>
      <c r="AV743" s="10"/>
      <c r="AW743" s="1"/>
      <c r="AX743" s="1"/>
      <c r="AY743" s="1"/>
      <c r="AZ743" s="1"/>
      <c r="BA743" s="1"/>
      <c r="BB743" s="1"/>
      <c r="BC743" s="1"/>
      <c r="BD743" s="23"/>
      <c r="BE743" s="23"/>
      <c r="BF743" s="10"/>
      <c r="BG743" s="23"/>
      <c r="BH743" s="23"/>
      <c r="BI743" s="1"/>
    </row>
    <row r="744" spans="1:61" ht="12.75">
      <c r="A744" s="16"/>
      <c r="B744" s="22"/>
      <c r="C744" s="25"/>
      <c r="E744" s="25"/>
      <c r="F744" s="31"/>
      <c r="G744" s="31"/>
      <c r="H744" s="31"/>
      <c r="J744" s="1"/>
      <c r="L744" s="1"/>
      <c r="M744" s="1"/>
      <c r="O744" s="4"/>
      <c r="P744" s="23"/>
      <c r="T744" s="10"/>
      <c r="U744" s="10"/>
      <c r="V744" s="10"/>
      <c r="W744" s="10"/>
      <c r="X744" s="10"/>
      <c r="Y744" s="10"/>
      <c r="Z744" s="10"/>
      <c r="AA744" s="10"/>
      <c r="AB744" s="10"/>
      <c r="AC744" s="14"/>
      <c r="AE744" s="1"/>
      <c r="AF744" s="1"/>
      <c r="AH744" s="1"/>
      <c r="AI744" s="1"/>
      <c r="AJ744" s="1"/>
      <c r="AK744" s="1"/>
      <c r="AN744" s="1"/>
      <c r="AO744" s="1"/>
      <c r="AP744" s="1"/>
      <c r="AQ744" s="14"/>
      <c r="AR744" s="14"/>
      <c r="AS744" s="14"/>
      <c r="AT744" s="10"/>
      <c r="AU744" s="1"/>
      <c r="AV744" s="10"/>
      <c r="AW744" s="1"/>
      <c r="AX744" s="1"/>
      <c r="AY744" s="1"/>
      <c r="AZ744" s="1"/>
      <c r="BA744" s="1"/>
      <c r="BB744" s="1"/>
      <c r="BC744" s="1"/>
      <c r="BD744" s="23"/>
      <c r="BE744" s="23"/>
      <c r="BF744" s="10"/>
      <c r="BG744" s="23"/>
      <c r="BH744" s="23"/>
      <c r="BI744" s="1"/>
    </row>
    <row r="745" spans="1:61" ht="12.75">
      <c r="A745" s="16"/>
      <c r="B745" s="22"/>
      <c r="C745" s="25"/>
      <c r="E745" s="25"/>
      <c r="F745" s="31"/>
      <c r="G745" s="31"/>
      <c r="H745" s="31"/>
      <c r="J745" s="1"/>
      <c r="L745" s="1"/>
      <c r="M745" s="1"/>
      <c r="O745" s="4"/>
      <c r="P745" s="23"/>
      <c r="T745" s="10"/>
      <c r="U745" s="10"/>
      <c r="V745" s="10"/>
      <c r="W745" s="10"/>
      <c r="X745" s="10"/>
      <c r="Y745" s="10"/>
      <c r="Z745" s="10"/>
      <c r="AA745" s="10"/>
      <c r="AB745" s="10"/>
      <c r="AC745" s="14"/>
      <c r="AE745" s="1"/>
      <c r="AF745" s="1"/>
      <c r="AH745" s="1"/>
      <c r="AI745" s="1"/>
      <c r="AJ745" s="1"/>
      <c r="AK745" s="1"/>
      <c r="AN745" s="1"/>
      <c r="AO745" s="1"/>
      <c r="AP745" s="1"/>
      <c r="AQ745" s="14"/>
      <c r="AR745" s="14"/>
      <c r="AS745" s="14"/>
      <c r="AT745" s="10"/>
      <c r="AU745" s="1"/>
      <c r="AV745" s="10"/>
      <c r="AW745" s="1"/>
      <c r="AX745" s="1"/>
      <c r="AY745" s="1"/>
      <c r="AZ745" s="1"/>
      <c r="BA745" s="1"/>
      <c r="BB745" s="1"/>
      <c r="BC745" s="1"/>
      <c r="BD745" s="23"/>
      <c r="BE745" s="23"/>
      <c r="BF745" s="10"/>
      <c r="BG745" s="23"/>
      <c r="BH745" s="23"/>
      <c r="BI745" s="1"/>
    </row>
    <row r="746" spans="1:61" ht="12.75">
      <c r="A746" s="16"/>
      <c r="B746" s="22"/>
      <c r="C746" s="25"/>
      <c r="E746" s="25"/>
      <c r="F746" s="31"/>
      <c r="G746" s="31"/>
      <c r="H746" s="31"/>
      <c r="J746" s="1"/>
      <c r="L746" s="1"/>
      <c r="M746" s="1"/>
      <c r="O746" s="4"/>
      <c r="P746" s="23"/>
      <c r="T746" s="10"/>
      <c r="U746" s="10"/>
      <c r="V746" s="10"/>
      <c r="W746" s="10"/>
      <c r="X746" s="10"/>
      <c r="Y746" s="10"/>
      <c r="Z746" s="10"/>
      <c r="AA746" s="10"/>
      <c r="AB746" s="10"/>
      <c r="AC746" s="14"/>
      <c r="AE746" s="1"/>
      <c r="AF746" s="1"/>
      <c r="AH746" s="1"/>
      <c r="AI746" s="1"/>
      <c r="AJ746" s="1"/>
      <c r="AK746" s="1"/>
      <c r="AN746" s="1"/>
      <c r="AO746" s="1"/>
      <c r="AP746" s="1"/>
      <c r="AQ746" s="14"/>
      <c r="AR746" s="14"/>
      <c r="AS746" s="14"/>
      <c r="AT746" s="10"/>
      <c r="AU746" s="1"/>
      <c r="AV746" s="10"/>
      <c r="AW746" s="1"/>
      <c r="AX746" s="1"/>
      <c r="AY746" s="1"/>
      <c r="AZ746" s="1"/>
      <c r="BA746" s="1"/>
      <c r="BB746" s="1"/>
      <c r="BC746" s="1"/>
      <c r="BD746" s="23"/>
      <c r="BE746" s="23"/>
      <c r="BF746" s="10"/>
      <c r="BG746" s="23"/>
      <c r="BH746" s="23"/>
      <c r="BI746" s="1"/>
    </row>
    <row r="747" spans="1:61" ht="12.75">
      <c r="A747" s="16"/>
      <c r="B747" s="22"/>
      <c r="C747" s="25"/>
      <c r="E747" s="25"/>
      <c r="F747" s="31"/>
      <c r="G747" s="31"/>
      <c r="H747" s="31"/>
      <c r="J747" s="1"/>
      <c r="L747" s="1"/>
      <c r="M747" s="1"/>
      <c r="O747" s="4"/>
      <c r="P747" s="23"/>
      <c r="T747" s="10"/>
      <c r="U747" s="10"/>
      <c r="V747" s="10"/>
      <c r="W747" s="10"/>
      <c r="X747" s="10"/>
      <c r="Y747" s="10"/>
      <c r="Z747" s="10"/>
      <c r="AA747" s="10"/>
      <c r="AB747" s="10"/>
      <c r="AC747" s="14"/>
      <c r="AE747" s="1"/>
      <c r="AF747" s="1"/>
      <c r="AH747" s="1"/>
      <c r="AI747" s="1"/>
      <c r="AJ747" s="1"/>
      <c r="AK747" s="1"/>
      <c r="AN747" s="1"/>
      <c r="AO747" s="1"/>
      <c r="AP747" s="1"/>
      <c r="AQ747" s="14"/>
      <c r="AR747" s="14"/>
      <c r="AS747" s="14"/>
      <c r="AT747" s="10"/>
      <c r="AU747" s="1"/>
      <c r="AV747" s="10"/>
      <c r="AW747" s="1"/>
      <c r="AX747" s="1"/>
      <c r="AY747" s="1"/>
      <c r="AZ747" s="1"/>
      <c r="BA747" s="1"/>
      <c r="BB747" s="1"/>
      <c r="BC747" s="1"/>
      <c r="BD747" s="23"/>
      <c r="BE747" s="23"/>
      <c r="BF747" s="10"/>
      <c r="BG747" s="23"/>
      <c r="BH747" s="23"/>
      <c r="BI747" s="1"/>
    </row>
    <row r="748" spans="1:61" ht="12.75">
      <c r="A748" s="16"/>
      <c r="B748" s="22"/>
      <c r="C748" s="25"/>
      <c r="E748" s="25"/>
      <c r="F748" s="31"/>
      <c r="G748" s="31"/>
      <c r="H748" s="31"/>
      <c r="J748" s="1"/>
      <c r="L748" s="1"/>
      <c r="M748" s="1"/>
      <c r="O748" s="4"/>
      <c r="P748" s="23"/>
      <c r="T748" s="10"/>
      <c r="U748" s="10"/>
      <c r="V748" s="10"/>
      <c r="W748" s="10"/>
      <c r="X748" s="10"/>
      <c r="Y748" s="10"/>
      <c r="Z748" s="10"/>
      <c r="AA748" s="10"/>
      <c r="AB748" s="10"/>
      <c r="AC748" s="14"/>
      <c r="AE748" s="1"/>
      <c r="AF748" s="1"/>
      <c r="AH748" s="1"/>
      <c r="AI748" s="1"/>
      <c r="AJ748" s="1"/>
      <c r="AK748" s="1"/>
      <c r="AN748" s="1"/>
      <c r="AO748" s="1"/>
      <c r="AP748" s="1"/>
      <c r="AQ748" s="14"/>
      <c r="AR748" s="14"/>
      <c r="AS748" s="14"/>
      <c r="AT748" s="10"/>
      <c r="AU748" s="1"/>
      <c r="AV748" s="10"/>
      <c r="AW748" s="1"/>
      <c r="AX748" s="1"/>
      <c r="AY748" s="1"/>
      <c r="AZ748" s="1"/>
      <c r="BA748" s="1"/>
      <c r="BB748" s="1"/>
      <c r="BC748" s="1"/>
      <c r="BD748" s="23"/>
      <c r="BE748" s="23"/>
      <c r="BF748" s="10"/>
      <c r="BG748" s="23"/>
      <c r="BH748" s="23"/>
      <c r="BI748" s="1"/>
    </row>
    <row r="749" spans="1:61" ht="12.75">
      <c r="A749" s="16"/>
      <c r="B749" s="22"/>
      <c r="C749" s="25"/>
      <c r="E749" s="25"/>
      <c r="F749" s="31"/>
      <c r="G749" s="31"/>
      <c r="H749" s="31"/>
      <c r="J749" s="1"/>
      <c r="L749" s="1"/>
      <c r="M749" s="1"/>
      <c r="O749" s="4"/>
      <c r="P749" s="23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4"/>
      <c r="AE749" s="1"/>
      <c r="AF749" s="1"/>
      <c r="AH749" s="1"/>
      <c r="AI749" s="1"/>
      <c r="AJ749" s="1"/>
      <c r="AK749" s="1"/>
      <c r="AN749" s="1"/>
      <c r="AO749" s="1"/>
      <c r="AP749" s="1"/>
      <c r="AQ749" s="14"/>
      <c r="AR749" s="14"/>
      <c r="AS749" s="14"/>
      <c r="AT749" s="10"/>
      <c r="AU749" s="1"/>
      <c r="AV749" s="10"/>
      <c r="AW749" s="1"/>
      <c r="AX749" s="1"/>
      <c r="AY749" s="1"/>
      <c r="AZ749" s="1"/>
      <c r="BA749" s="1"/>
      <c r="BB749" s="1"/>
      <c r="BC749" s="1"/>
      <c r="BD749" s="23"/>
      <c r="BE749" s="23"/>
      <c r="BF749" s="10"/>
      <c r="BG749" s="23"/>
      <c r="BH749" s="23"/>
      <c r="BI749" s="1"/>
    </row>
    <row r="750" spans="1:61" ht="12.75">
      <c r="A750" s="16"/>
      <c r="B750" s="22"/>
      <c r="C750" s="25"/>
      <c r="E750" s="25"/>
      <c r="F750" s="31"/>
      <c r="G750" s="31"/>
      <c r="H750" s="31"/>
      <c r="J750" s="1"/>
      <c r="L750" s="1"/>
      <c r="M750" s="1"/>
      <c r="O750" s="4"/>
      <c r="P750" s="23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4"/>
      <c r="AE750" s="1"/>
      <c r="AF750" s="1"/>
      <c r="AH750" s="1"/>
      <c r="AI750" s="1"/>
      <c r="AJ750" s="1"/>
      <c r="AK750" s="1"/>
      <c r="AN750" s="1"/>
      <c r="AO750" s="1"/>
      <c r="AP750" s="1"/>
      <c r="AQ750" s="14"/>
      <c r="AR750" s="14"/>
      <c r="AS750" s="14"/>
      <c r="AT750" s="10"/>
      <c r="AU750" s="1"/>
      <c r="AV750" s="10"/>
      <c r="AW750" s="1"/>
      <c r="AX750" s="1"/>
      <c r="AY750" s="1"/>
      <c r="AZ750" s="1"/>
      <c r="BA750" s="1"/>
      <c r="BB750" s="1"/>
      <c r="BC750" s="1"/>
      <c r="BD750" s="23"/>
      <c r="BE750" s="23"/>
      <c r="BF750" s="10"/>
      <c r="BG750" s="23"/>
      <c r="BH750" s="23"/>
      <c r="BI750" s="1"/>
    </row>
    <row r="751" spans="1:61" ht="12.75">
      <c r="A751" s="16"/>
      <c r="B751" s="22"/>
      <c r="C751" s="25"/>
      <c r="E751" s="25"/>
      <c r="F751" s="31"/>
      <c r="G751" s="31"/>
      <c r="H751" s="31"/>
      <c r="J751" s="1"/>
      <c r="L751" s="1"/>
      <c r="M751" s="1"/>
      <c r="O751" s="4"/>
      <c r="P751" s="23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4"/>
      <c r="AE751" s="1"/>
      <c r="AF751" s="1"/>
      <c r="AH751" s="1"/>
      <c r="AI751" s="1"/>
      <c r="AJ751" s="1"/>
      <c r="AK751" s="1"/>
      <c r="AN751" s="1"/>
      <c r="AO751" s="1"/>
      <c r="AP751" s="1"/>
      <c r="AQ751" s="14"/>
      <c r="AR751" s="14"/>
      <c r="AS751" s="14"/>
      <c r="AT751" s="10"/>
      <c r="AU751" s="1"/>
      <c r="AV751" s="10"/>
      <c r="AW751" s="1"/>
      <c r="AX751" s="1"/>
      <c r="AY751" s="1"/>
      <c r="AZ751" s="1"/>
      <c r="BA751" s="1"/>
      <c r="BB751" s="1"/>
      <c r="BC751" s="1"/>
      <c r="BD751" s="23"/>
      <c r="BE751" s="23"/>
      <c r="BF751" s="10"/>
      <c r="BG751" s="23"/>
      <c r="BH751" s="23"/>
      <c r="BI751" s="1"/>
    </row>
    <row r="752" spans="1:61" ht="12.75">
      <c r="A752" s="16"/>
      <c r="B752" s="22"/>
      <c r="C752" s="25"/>
      <c r="E752" s="25"/>
      <c r="F752" s="31"/>
      <c r="G752" s="31"/>
      <c r="H752" s="31"/>
      <c r="J752" s="1"/>
      <c r="L752" s="1"/>
      <c r="M752" s="1"/>
      <c r="O752" s="4"/>
      <c r="P752" s="23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4"/>
      <c r="AE752" s="1"/>
      <c r="AF752" s="1"/>
      <c r="AH752" s="1"/>
      <c r="AI752" s="1"/>
      <c r="AJ752" s="1"/>
      <c r="AK752" s="1"/>
      <c r="AN752" s="1"/>
      <c r="AO752" s="1"/>
      <c r="AP752" s="1"/>
      <c r="AQ752" s="14"/>
      <c r="AR752" s="14"/>
      <c r="AS752" s="14"/>
      <c r="AT752" s="10"/>
      <c r="AU752" s="1"/>
      <c r="AV752" s="10"/>
      <c r="AW752" s="1"/>
      <c r="AX752" s="1"/>
      <c r="AY752" s="1"/>
      <c r="AZ752" s="1"/>
      <c r="BA752" s="1"/>
      <c r="BB752" s="1"/>
      <c r="BC752" s="1"/>
      <c r="BD752" s="23"/>
      <c r="BE752" s="23"/>
      <c r="BF752" s="10"/>
      <c r="BG752" s="23"/>
      <c r="BH752" s="23"/>
      <c r="BI752" s="1"/>
    </row>
    <row r="753" spans="1:61" ht="12.75">
      <c r="A753" s="16"/>
      <c r="B753" s="22"/>
      <c r="C753" s="25"/>
      <c r="E753" s="25"/>
      <c r="F753" s="31"/>
      <c r="G753" s="31"/>
      <c r="H753" s="31"/>
      <c r="J753" s="1"/>
      <c r="L753" s="1"/>
      <c r="M753" s="1"/>
      <c r="O753" s="4"/>
      <c r="P753" s="23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4"/>
      <c r="AE753" s="1"/>
      <c r="AF753" s="1"/>
      <c r="AH753" s="1"/>
      <c r="AI753" s="1"/>
      <c r="AJ753" s="1"/>
      <c r="AK753" s="1"/>
      <c r="AN753" s="1"/>
      <c r="AO753" s="1"/>
      <c r="AP753" s="1"/>
      <c r="AQ753" s="14"/>
      <c r="AR753" s="14"/>
      <c r="AS753" s="14"/>
      <c r="AT753" s="10"/>
      <c r="AU753" s="1"/>
      <c r="AV753" s="10"/>
      <c r="AW753" s="1"/>
      <c r="AX753" s="1"/>
      <c r="AY753" s="1"/>
      <c r="AZ753" s="1"/>
      <c r="BA753" s="1"/>
      <c r="BB753" s="1"/>
      <c r="BC753" s="1"/>
      <c r="BD753" s="23"/>
      <c r="BE753" s="23"/>
      <c r="BF753" s="10"/>
      <c r="BG753" s="23"/>
      <c r="BH753" s="23"/>
      <c r="BI753" s="1"/>
    </row>
    <row r="754" spans="1:61" ht="12.75">
      <c r="A754" s="16"/>
      <c r="B754" s="22"/>
      <c r="C754" s="25"/>
      <c r="E754" s="25"/>
      <c r="F754" s="31"/>
      <c r="G754" s="31"/>
      <c r="H754" s="31"/>
      <c r="J754" s="1"/>
      <c r="L754" s="1"/>
      <c r="M754" s="1"/>
      <c r="O754" s="4"/>
      <c r="P754" s="23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4"/>
      <c r="AE754" s="1"/>
      <c r="AF754" s="1"/>
      <c r="AH754" s="1"/>
      <c r="AI754" s="1"/>
      <c r="AJ754" s="1"/>
      <c r="AK754" s="1"/>
      <c r="AN754" s="1"/>
      <c r="AO754" s="1"/>
      <c r="AP754" s="1"/>
      <c r="AQ754" s="14"/>
      <c r="AR754" s="14"/>
      <c r="AS754" s="14"/>
      <c r="AT754" s="10"/>
      <c r="AU754" s="1"/>
      <c r="AV754" s="10"/>
      <c r="AW754" s="1"/>
      <c r="AX754" s="1"/>
      <c r="AY754" s="1"/>
      <c r="AZ754" s="1"/>
      <c r="BA754" s="1"/>
      <c r="BB754" s="1"/>
      <c r="BC754" s="1"/>
      <c r="BD754" s="23"/>
      <c r="BE754" s="23"/>
      <c r="BF754" s="10"/>
      <c r="BG754" s="23"/>
      <c r="BH754" s="23"/>
      <c r="BI754" s="1"/>
    </row>
    <row r="755" spans="1:61" ht="12.75">
      <c r="A755" s="16"/>
      <c r="B755" s="22"/>
      <c r="C755" s="25"/>
      <c r="E755" s="25"/>
      <c r="F755" s="31"/>
      <c r="G755" s="31"/>
      <c r="H755" s="31"/>
      <c r="J755" s="1"/>
      <c r="L755" s="1"/>
      <c r="M755" s="1"/>
      <c r="O755" s="4"/>
      <c r="P755" s="23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4"/>
      <c r="AE755" s="1"/>
      <c r="AF755" s="1"/>
      <c r="AH755" s="1"/>
      <c r="AI755" s="1"/>
      <c r="AJ755" s="1"/>
      <c r="AK755" s="1"/>
      <c r="AN755" s="1"/>
      <c r="AO755" s="1"/>
      <c r="AP755" s="1"/>
      <c r="AQ755" s="14"/>
      <c r="AR755" s="14"/>
      <c r="AS755" s="14"/>
      <c r="AT755" s="10"/>
      <c r="AU755" s="1"/>
      <c r="AV755" s="10"/>
      <c r="AW755" s="1"/>
      <c r="AX755" s="1"/>
      <c r="AY755" s="1"/>
      <c r="AZ755" s="1"/>
      <c r="BA755" s="1"/>
      <c r="BB755" s="1"/>
      <c r="BC755" s="1"/>
      <c r="BD755" s="23"/>
      <c r="BE755" s="23"/>
      <c r="BF755" s="10"/>
      <c r="BG755" s="23"/>
      <c r="BH755" s="23"/>
      <c r="BI755" s="1"/>
    </row>
    <row r="756" spans="1:61" ht="12.75">
      <c r="A756" s="16"/>
      <c r="B756" s="22"/>
      <c r="C756" s="25"/>
      <c r="E756" s="25"/>
      <c r="F756" s="31"/>
      <c r="G756" s="31"/>
      <c r="H756" s="31"/>
      <c r="J756" s="1"/>
      <c r="L756" s="1"/>
      <c r="M756" s="1"/>
      <c r="O756" s="4"/>
      <c r="P756" s="23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4"/>
      <c r="AE756" s="1"/>
      <c r="AF756" s="1"/>
      <c r="AH756" s="1"/>
      <c r="AI756" s="1"/>
      <c r="AJ756" s="1"/>
      <c r="AK756" s="1"/>
      <c r="AN756" s="1"/>
      <c r="AO756" s="1"/>
      <c r="AP756" s="1"/>
      <c r="AQ756" s="14"/>
      <c r="AR756" s="14"/>
      <c r="AS756" s="14"/>
      <c r="AT756" s="10"/>
      <c r="AU756" s="1"/>
      <c r="AV756" s="10"/>
      <c r="AW756" s="1"/>
      <c r="AX756" s="1"/>
      <c r="AY756" s="1"/>
      <c r="AZ756" s="1"/>
      <c r="BA756" s="1"/>
      <c r="BB756" s="1"/>
      <c r="BC756" s="1"/>
      <c r="BD756" s="23"/>
      <c r="BE756" s="23"/>
      <c r="BF756" s="10"/>
      <c r="BG756" s="23"/>
      <c r="BH756" s="23"/>
      <c r="BI756" s="1"/>
    </row>
    <row r="757" spans="1:61" ht="12.75">
      <c r="A757" s="16"/>
      <c r="B757" s="22"/>
      <c r="C757" s="25"/>
      <c r="E757" s="25"/>
      <c r="F757" s="31"/>
      <c r="G757" s="31"/>
      <c r="H757" s="31"/>
      <c r="J757" s="1"/>
      <c r="L757" s="1"/>
      <c r="M757" s="1"/>
      <c r="O757" s="4"/>
      <c r="P757" s="23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4"/>
      <c r="AE757" s="1"/>
      <c r="AF757" s="1"/>
      <c r="AH757" s="1"/>
      <c r="AI757" s="1"/>
      <c r="AJ757" s="1"/>
      <c r="AK757" s="1"/>
      <c r="AN757" s="1"/>
      <c r="AO757" s="1"/>
      <c r="AP757" s="1"/>
      <c r="AQ757" s="14"/>
      <c r="AR757" s="14"/>
      <c r="AS757" s="14"/>
      <c r="AT757" s="10"/>
      <c r="AU757" s="1"/>
      <c r="AV757" s="10"/>
      <c r="AW757" s="1"/>
      <c r="AX757" s="1"/>
      <c r="AY757" s="1"/>
      <c r="AZ757" s="1"/>
      <c r="BA757" s="1"/>
      <c r="BB757" s="1"/>
      <c r="BC757" s="1"/>
      <c r="BD757" s="23"/>
      <c r="BE757" s="23"/>
      <c r="BF757" s="10"/>
      <c r="BG757" s="23"/>
      <c r="BH757" s="23"/>
      <c r="BI757" s="1"/>
    </row>
    <row r="758" spans="1:61" ht="12.75">
      <c r="A758" s="16"/>
      <c r="B758" s="22"/>
      <c r="C758" s="25"/>
      <c r="E758" s="25"/>
      <c r="F758" s="31"/>
      <c r="G758" s="31"/>
      <c r="H758" s="31"/>
      <c r="J758" s="1"/>
      <c r="L758" s="1"/>
      <c r="M758" s="1"/>
      <c r="O758" s="4"/>
      <c r="P758" s="23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4"/>
      <c r="AE758" s="1"/>
      <c r="AF758" s="1"/>
      <c r="AH758" s="1"/>
      <c r="AI758" s="1"/>
      <c r="AJ758" s="1"/>
      <c r="AK758" s="1"/>
      <c r="AN758" s="1"/>
      <c r="AO758" s="1"/>
      <c r="AP758" s="1"/>
      <c r="AQ758" s="14"/>
      <c r="AR758" s="14"/>
      <c r="AS758" s="14"/>
      <c r="AT758" s="10"/>
      <c r="AU758" s="1"/>
      <c r="AV758" s="10"/>
      <c r="AW758" s="1"/>
      <c r="AX758" s="1"/>
      <c r="AY758" s="1"/>
      <c r="AZ758" s="1"/>
      <c r="BA758" s="1"/>
      <c r="BB758" s="1"/>
      <c r="BC758" s="1"/>
      <c r="BD758" s="23"/>
      <c r="BE758" s="23"/>
      <c r="BF758" s="10"/>
      <c r="BG758" s="23"/>
      <c r="BH758" s="23"/>
      <c r="BI758" s="1"/>
    </row>
    <row r="759" spans="1:61" ht="12.75">
      <c r="A759" s="16"/>
      <c r="B759" s="22"/>
      <c r="C759" s="25"/>
      <c r="E759" s="25"/>
      <c r="F759" s="31"/>
      <c r="G759" s="31"/>
      <c r="H759" s="31"/>
      <c r="J759" s="1"/>
      <c r="L759" s="1"/>
      <c r="M759" s="1"/>
      <c r="O759" s="4"/>
      <c r="P759" s="23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4"/>
      <c r="AE759" s="1"/>
      <c r="AF759" s="1"/>
      <c r="AH759" s="1"/>
      <c r="AI759" s="1"/>
      <c r="AJ759" s="1"/>
      <c r="AK759" s="1"/>
      <c r="AN759" s="1"/>
      <c r="AO759" s="1"/>
      <c r="AP759" s="1"/>
      <c r="AQ759" s="14"/>
      <c r="AR759" s="14"/>
      <c r="AS759" s="14"/>
      <c r="AT759" s="10"/>
      <c r="AU759" s="1"/>
      <c r="AV759" s="10"/>
      <c r="AW759" s="1"/>
      <c r="AX759" s="1"/>
      <c r="AY759" s="1"/>
      <c r="AZ759" s="1"/>
      <c r="BA759" s="1"/>
      <c r="BB759" s="1"/>
      <c r="BC759" s="1"/>
      <c r="BD759" s="23"/>
      <c r="BE759" s="23"/>
      <c r="BF759" s="10"/>
      <c r="BG759" s="23"/>
      <c r="BH759" s="23"/>
      <c r="BI759" s="1"/>
    </row>
    <row r="760" spans="1:61" ht="12.75">
      <c r="A760" s="16"/>
      <c r="B760" s="22"/>
      <c r="C760" s="25"/>
      <c r="E760" s="25"/>
      <c r="F760" s="31"/>
      <c r="G760" s="31"/>
      <c r="H760" s="31"/>
      <c r="J760" s="1"/>
      <c r="L760" s="1"/>
      <c r="M760" s="1"/>
      <c r="O760" s="4"/>
      <c r="P760" s="23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4"/>
      <c r="AE760" s="1"/>
      <c r="AF760" s="1"/>
      <c r="AH760" s="1"/>
      <c r="AI760" s="1"/>
      <c r="AJ760" s="1"/>
      <c r="AK760" s="1"/>
      <c r="AN760" s="1"/>
      <c r="AO760" s="1"/>
      <c r="AP760" s="1"/>
      <c r="AQ760" s="14"/>
      <c r="AR760" s="14"/>
      <c r="AS760" s="14"/>
      <c r="AT760" s="10"/>
      <c r="AU760" s="1"/>
      <c r="AV760" s="10"/>
      <c r="AW760" s="1"/>
      <c r="AX760" s="1"/>
      <c r="AY760" s="1"/>
      <c r="AZ760" s="1"/>
      <c r="BA760" s="1"/>
      <c r="BB760" s="1"/>
      <c r="BC760" s="1"/>
      <c r="BD760" s="23"/>
      <c r="BE760" s="23"/>
      <c r="BF760" s="10"/>
      <c r="BG760" s="23"/>
      <c r="BH760" s="23"/>
      <c r="BI760" s="1"/>
    </row>
    <row r="761" spans="1:61" ht="12.75">
      <c r="A761" s="16"/>
      <c r="B761" s="22"/>
      <c r="C761" s="25"/>
      <c r="E761" s="25"/>
      <c r="F761" s="31"/>
      <c r="G761" s="31"/>
      <c r="H761" s="31"/>
      <c r="J761" s="1"/>
      <c r="L761" s="1"/>
      <c r="M761" s="1"/>
      <c r="O761" s="4"/>
      <c r="P761" s="23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4"/>
      <c r="AE761" s="1"/>
      <c r="AF761" s="1"/>
      <c r="AH761" s="1"/>
      <c r="AI761" s="1"/>
      <c r="AJ761" s="1"/>
      <c r="AK761" s="1"/>
      <c r="AN761" s="1"/>
      <c r="AO761" s="1"/>
      <c r="AP761" s="1"/>
      <c r="AQ761" s="14"/>
      <c r="AR761" s="14"/>
      <c r="AS761" s="14"/>
      <c r="AT761" s="10"/>
      <c r="AU761" s="1"/>
      <c r="AV761" s="10"/>
      <c r="AW761" s="1"/>
      <c r="AX761" s="1"/>
      <c r="AY761" s="1"/>
      <c r="AZ761" s="1"/>
      <c r="BA761" s="1"/>
      <c r="BB761" s="1"/>
      <c r="BC761" s="1"/>
      <c r="BD761" s="23"/>
      <c r="BE761" s="23"/>
      <c r="BF761" s="10"/>
      <c r="BG761" s="23"/>
      <c r="BH761" s="23"/>
      <c r="BI761" s="1"/>
    </row>
    <row r="762" spans="1:61" ht="12.75">
      <c r="A762" s="16"/>
      <c r="B762" s="22"/>
      <c r="C762" s="25"/>
      <c r="E762" s="25"/>
      <c r="F762" s="31"/>
      <c r="G762" s="31"/>
      <c r="H762" s="31"/>
      <c r="J762" s="1"/>
      <c r="L762" s="1"/>
      <c r="M762" s="1"/>
      <c r="O762" s="4"/>
      <c r="P762" s="23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4"/>
      <c r="AE762" s="1"/>
      <c r="AF762" s="1"/>
      <c r="AH762" s="1"/>
      <c r="AI762" s="1"/>
      <c r="AJ762" s="1"/>
      <c r="AK762" s="1"/>
      <c r="AN762" s="1"/>
      <c r="AO762" s="1"/>
      <c r="AP762" s="1"/>
      <c r="AQ762" s="14"/>
      <c r="AR762" s="14"/>
      <c r="AS762" s="14"/>
      <c r="AT762" s="10"/>
      <c r="AU762" s="1"/>
      <c r="AV762" s="10"/>
      <c r="AW762" s="1"/>
      <c r="AX762" s="1"/>
      <c r="AY762" s="1"/>
      <c r="AZ762" s="1"/>
      <c r="BA762" s="1"/>
      <c r="BB762" s="1"/>
      <c r="BC762" s="1"/>
      <c r="BD762" s="23"/>
      <c r="BE762" s="23"/>
      <c r="BF762" s="10"/>
      <c r="BG762" s="23"/>
      <c r="BH762" s="23"/>
      <c r="BI762" s="1"/>
    </row>
    <row r="763" spans="1:61" ht="12.75">
      <c r="A763" s="16"/>
      <c r="B763" s="22"/>
      <c r="C763" s="25"/>
      <c r="E763" s="25"/>
      <c r="F763" s="31"/>
      <c r="G763" s="31"/>
      <c r="H763" s="31"/>
      <c r="J763" s="1"/>
      <c r="L763" s="1"/>
      <c r="M763" s="1"/>
      <c r="O763" s="4"/>
      <c r="P763" s="23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4"/>
      <c r="AE763" s="1"/>
      <c r="AF763" s="1"/>
      <c r="AH763" s="1"/>
      <c r="AI763" s="1"/>
      <c r="AJ763" s="1"/>
      <c r="AK763" s="1"/>
      <c r="AN763" s="1"/>
      <c r="AO763" s="1"/>
      <c r="AP763" s="1"/>
      <c r="AQ763" s="14"/>
      <c r="AR763" s="14"/>
      <c r="AS763" s="14"/>
      <c r="AT763" s="10"/>
      <c r="AU763" s="1"/>
      <c r="AV763" s="10"/>
      <c r="AW763" s="1"/>
      <c r="AX763" s="1"/>
      <c r="AY763" s="1"/>
      <c r="AZ763" s="1"/>
      <c r="BA763" s="1"/>
      <c r="BB763" s="1"/>
      <c r="BC763" s="1"/>
      <c r="BD763" s="23"/>
      <c r="BE763" s="23"/>
      <c r="BF763" s="10"/>
      <c r="BG763" s="23"/>
      <c r="BH763" s="23"/>
      <c r="BI763" s="1"/>
    </row>
    <row r="764" spans="1:61" ht="12.75">
      <c r="A764" s="16"/>
      <c r="B764" s="22"/>
      <c r="C764" s="25"/>
      <c r="E764" s="25"/>
      <c r="F764" s="31"/>
      <c r="G764" s="31"/>
      <c r="H764" s="31"/>
      <c r="J764" s="1"/>
      <c r="L764" s="1"/>
      <c r="M764" s="1"/>
      <c r="O764" s="4"/>
      <c r="P764" s="23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4"/>
      <c r="AE764" s="1"/>
      <c r="AF764" s="1"/>
      <c r="AH764" s="1"/>
      <c r="AI764" s="1"/>
      <c r="AJ764" s="1"/>
      <c r="AK764" s="1"/>
      <c r="AN764" s="1"/>
      <c r="AO764" s="1"/>
      <c r="AP764" s="1"/>
      <c r="AQ764" s="14"/>
      <c r="AR764" s="14"/>
      <c r="AS764" s="14"/>
      <c r="AT764" s="10"/>
      <c r="AU764" s="1"/>
      <c r="AV764" s="10"/>
      <c r="AW764" s="1"/>
      <c r="AX764" s="1"/>
      <c r="AY764" s="1"/>
      <c r="AZ764" s="1"/>
      <c r="BA764" s="1"/>
      <c r="BB764" s="1"/>
      <c r="BC764" s="1"/>
      <c r="BD764" s="23"/>
      <c r="BE764" s="23"/>
      <c r="BF764" s="10"/>
      <c r="BG764" s="23"/>
      <c r="BH764" s="23"/>
      <c r="BI764" s="1"/>
    </row>
    <row r="765" spans="1:61" ht="12.75">
      <c r="A765" s="16"/>
      <c r="B765" s="22"/>
      <c r="C765" s="25"/>
      <c r="E765" s="25"/>
      <c r="F765" s="31"/>
      <c r="G765" s="31"/>
      <c r="H765" s="31"/>
      <c r="J765" s="1"/>
      <c r="L765" s="1"/>
      <c r="M765" s="1"/>
      <c r="O765" s="4"/>
      <c r="P765" s="23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4"/>
      <c r="AE765" s="1"/>
      <c r="AF765" s="1"/>
      <c r="AH765" s="1"/>
      <c r="AI765" s="1"/>
      <c r="AJ765" s="1"/>
      <c r="AK765" s="1"/>
      <c r="AN765" s="1"/>
      <c r="AO765" s="1"/>
      <c r="AP765" s="1"/>
      <c r="AQ765" s="14"/>
      <c r="AR765" s="14"/>
      <c r="AS765" s="14"/>
      <c r="AT765" s="10"/>
      <c r="AU765" s="1"/>
      <c r="AV765" s="10"/>
      <c r="AW765" s="1"/>
      <c r="AX765" s="1"/>
      <c r="AY765" s="1"/>
      <c r="AZ765" s="1"/>
      <c r="BA765" s="1"/>
      <c r="BB765" s="1"/>
      <c r="BC765" s="1"/>
      <c r="BD765" s="23"/>
      <c r="BE765" s="23"/>
      <c r="BF765" s="10"/>
      <c r="BG765" s="23"/>
      <c r="BH765" s="23"/>
      <c r="BI765" s="1"/>
    </row>
    <row r="766" spans="1:61" ht="12.75">
      <c r="A766" s="16"/>
      <c r="B766" s="22"/>
      <c r="C766" s="25"/>
      <c r="E766" s="25"/>
      <c r="F766" s="31"/>
      <c r="G766" s="31"/>
      <c r="H766" s="31"/>
      <c r="J766" s="1"/>
      <c r="L766" s="1"/>
      <c r="M766" s="1"/>
      <c r="O766" s="4"/>
      <c r="P766" s="23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4"/>
      <c r="AE766" s="1"/>
      <c r="AF766" s="1"/>
      <c r="AH766" s="1"/>
      <c r="AI766" s="1"/>
      <c r="AJ766" s="1"/>
      <c r="AK766" s="1"/>
      <c r="AN766" s="1"/>
      <c r="AO766" s="1"/>
      <c r="AP766" s="1"/>
      <c r="AQ766" s="14"/>
      <c r="AR766" s="14"/>
      <c r="AS766" s="14"/>
      <c r="AT766" s="10"/>
      <c r="AU766" s="1"/>
      <c r="AV766" s="10"/>
      <c r="AW766" s="1"/>
      <c r="AX766" s="1"/>
      <c r="AY766" s="1"/>
      <c r="AZ766" s="1"/>
      <c r="BA766" s="1"/>
      <c r="BB766" s="1"/>
      <c r="BC766" s="1"/>
      <c r="BD766" s="23"/>
      <c r="BE766" s="23"/>
      <c r="BF766" s="10"/>
      <c r="BG766" s="23"/>
      <c r="BH766" s="23"/>
      <c r="BI766" s="1"/>
    </row>
    <row r="767" spans="1:61" ht="12.75">
      <c r="A767" s="16"/>
      <c r="B767" s="22"/>
      <c r="C767" s="25"/>
      <c r="E767" s="25"/>
      <c r="F767" s="31"/>
      <c r="G767" s="31"/>
      <c r="H767" s="31"/>
      <c r="J767" s="1"/>
      <c r="L767" s="1"/>
      <c r="M767" s="1"/>
      <c r="O767" s="4"/>
      <c r="P767" s="23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4"/>
      <c r="AE767" s="1"/>
      <c r="AF767" s="1"/>
      <c r="AH767" s="1"/>
      <c r="AI767" s="1"/>
      <c r="AJ767" s="1"/>
      <c r="AK767" s="1"/>
      <c r="AN767" s="1"/>
      <c r="AO767" s="1"/>
      <c r="AP767" s="1"/>
      <c r="AQ767" s="14"/>
      <c r="AR767" s="14"/>
      <c r="AS767" s="14"/>
      <c r="AT767" s="10"/>
      <c r="AU767" s="1"/>
      <c r="AV767" s="10"/>
      <c r="AW767" s="1"/>
      <c r="AX767" s="1"/>
      <c r="AY767" s="1"/>
      <c r="AZ767" s="1"/>
      <c r="BA767" s="1"/>
      <c r="BB767" s="1"/>
      <c r="BC767" s="1"/>
      <c r="BD767" s="23"/>
      <c r="BE767" s="23"/>
      <c r="BF767" s="10"/>
      <c r="BG767" s="23"/>
      <c r="BH767" s="23"/>
      <c r="BI767" s="1"/>
    </row>
    <row r="768" spans="1:61" ht="12.75">
      <c r="A768" s="16"/>
      <c r="B768" s="22"/>
      <c r="C768" s="25"/>
      <c r="E768" s="25"/>
      <c r="F768" s="31"/>
      <c r="G768" s="31"/>
      <c r="H768" s="31"/>
      <c r="J768" s="1"/>
      <c r="L768" s="1"/>
      <c r="M768" s="1"/>
      <c r="O768" s="4"/>
      <c r="P768" s="23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4"/>
      <c r="AE768" s="1"/>
      <c r="AF768" s="1"/>
      <c r="AH768" s="1"/>
      <c r="AI768" s="1"/>
      <c r="AJ768" s="1"/>
      <c r="AK768" s="1"/>
      <c r="AN768" s="1"/>
      <c r="AO768" s="1"/>
      <c r="AP768" s="1"/>
      <c r="AQ768" s="14"/>
      <c r="AR768" s="14"/>
      <c r="AS768" s="14"/>
      <c r="AT768" s="10"/>
      <c r="AU768" s="1"/>
      <c r="AV768" s="10"/>
      <c r="AW768" s="1"/>
      <c r="AX768" s="1"/>
      <c r="AY768" s="1"/>
      <c r="AZ768" s="1"/>
      <c r="BA768" s="1"/>
      <c r="BB768" s="1"/>
      <c r="BC768" s="1"/>
      <c r="BD768" s="23"/>
      <c r="BE768" s="23"/>
      <c r="BF768" s="10"/>
      <c r="BG768" s="23"/>
      <c r="BH768" s="23"/>
      <c r="BI768" s="1"/>
    </row>
    <row r="769" spans="1:61" ht="12.75">
      <c r="A769" s="16"/>
      <c r="B769" s="22"/>
      <c r="C769" s="25"/>
      <c r="E769" s="25"/>
      <c r="F769" s="31"/>
      <c r="G769" s="31"/>
      <c r="H769" s="31"/>
      <c r="J769" s="1"/>
      <c r="L769" s="1"/>
      <c r="M769" s="1"/>
      <c r="O769" s="4"/>
      <c r="P769" s="23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4"/>
      <c r="AE769" s="1"/>
      <c r="AF769" s="1"/>
      <c r="AH769" s="1"/>
      <c r="AI769" s="1"/>
      <c r="AJ769" s="1"/>
      <c r="AK769" s="1"/>
      <c r="AN769" s="1"/>
      <c r="AO769" s="1"/>
      <c r="AP769" s="1"/>
      <c r="AQ769" s="14"/>
      <c r="AR769" s="14"/>
      <c r="AS769" s="14"/>
      <c r="AT769" s="10"/>
      <c r="AU769" s="1"/>
      <c r="AV769" s="10"/>
      <c r="AW769" s="1"/>
      <c r="AX769" s="1"/>
      <c r="AY769" s="1"/>
      <c r="AZ769" s="1"/>
      <c r="BA769" s="1"/>
      <c r="BB769" s="1"/>
      <c r="BC769" s="1"/>
      <c r="BD769" s="23"/>
      <c r="BE769" s="23"/>
      <c r="BF769" s="10"/>
      <c r="BG769" s="23"/>
      <c r="BH769" s="23"/>
      <c r="BI769" s="1"/>
    </row>
    <row r="770" spans="1:61" ht="12.75">
      <c r="A770" s="16"/>
      <c r="B770" s="22"/>
      <c r="C770" s="25"/>
      <c r="E770" s="25"/>
      <c r="F770" s="31"/>
      <c r="G770" s="31"/>
      <c r="H770" s="31"/>
      <c r="J770" s="1"/>
      <c r="L770" s="1"/>
      <c r="M770" s="1"/>
      <c r="O770" s="4"/>
      <c r="P770" s="23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4"/>
      <c r="AE770" s="1"/>
      <c r="AF770" s="1"/>
      <c r="AH770" s="1"/>
      <c r="AI770" s="1"/>
      <c r="AJ770" s="1"/>
      <c r="AK770" s="1"/>
      <c r="AN770" s="1"/>
      <c r="AO770" s="1"/>
      <c r="AP770" s="1"/>
      <c r="AQ770" s="14"/>
      <c r="AR770" s="14"/>
      <c r="AS770" s="14"/>
      <c r="AT770" s="10"/>
      <c r="AU770" s="1"/>
      <c r="AV770" s="10"/>
      <c r="AW770" s="1"/>
      <c r="AX770" s="1"/>
      <c r="AY770" s="1"/>
      <c r="AZ770" s="1"/>
      <c r="BA770" s="1"/>
      <c r="BB770" s="1"/>
      <c r="BC770" s="1"/>
      <c r="BD770" s="23"/>
      <c r="BE770" s="23"/>
      <c r="BF770" s="10"/>
      <c r="BG770" s="23"/>
      <c r="BH770" s="23"/>
      <c r="BI770" s="1"/>
    </row>
    <row r="771" spans="1:61" ht="12.75">
      <c r="A771" s="16"/>
      <c r="B771" s="22"/>
      <c r="C771" s="25"/>
      <c r="E771" s="25"/>
      <c r="F771" s="31"/>
      <c r="G771" s="31"/>
      <c r="H771" s="31"/>
      <c r="J771" s="1"/>
      <c r="L771" s="1"/>
      <c r="M771" s="1"/>
      <c r="O771" s="4"/>
      <c r="P771" s="23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4"/>
      <c r="AE771" s="1"/>
      <c r="AF771" s="1"/>
      <c r="AH771" s="1"/>
      <c r="AI771" s="1"/>
      <c r="AJ771" s="1"/>
      <c r="AK771" s="1"/>
      <c r="AN771" s="1"/>
      <c r="AO771" s="1"/>
      <c r="AP771" s="1"/>
      <c r="AQ771" s="14"/>
      <c r="AR771" s="14"/>
      <c r="AS771" s="14"/>
      <c r="AT771" s="10"/>
      <c r="AU771" s="1"/>
      <c r="AV771" s="10"/>
      <c r="AW771" s="1"/>
      <c r="AX771" s="1"/>
      <c r="AY771" s="1"/>
      <c r="AZ771" s="1"/>
      <c r="BA771" s="1"/>
      <c r="BB771" s="1"/>
      <c r="BC771" s="1"/>
      <c r="BD771" s="23"/>
      <c r="BE771" s="23"/>
      <c r="BF771" s="10"/>
      <c r="BG771" s="23"/>
      <c r="BH771" s="23"/>
      <c r="BI771" s="1"/>
    </row>
    <row r="772" spans="1:61" ht="12.75">
      <c r="A772" s="16"/>
      <c r="B772" s="22"/>
      <c r="C772" s="25"/>
      <c r="E772" s="25"/>
      <c r="F772" s="31"/>
      <c r="G772" s="31"/>
      <c r="H772" s="31"/>
      <c r="J772" s="1"/>
      <c r="L772" s="1"/>
      <c r="M772" s="1"/>
      <c r="O772" s="4"/>
      <c r="P772" s="23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4"/>
      <c r="AE772" s="1"/>
      <c r="AF772" s="1"/>
      <c r="AH772" s="1"/>
      <c r="AI772" s="1"/>
      <c r="AJ772" s="1"/>
      <c r="AK772" s="1"/>
      <c r="AN772" s="1"/>
      <c r="AO772" s="1"/>
      <c r="AP772" s="1"/>
      <c r="AQ772" s="14"/>
      <c r="AR772" s="14"/>
      <c r="AS772" s="14"/>
      <c r="AT772" s="10"/>
      <c r="AU772" s="1"/>
      <c r="AV772" s="10"/>
      <c r="AW772" s="1"/>
      <c r="AX772" s="1"/>
      <c r="AY772" s="1"/>
      <c r="AZ772" s="1"/>
      <c r="BA772" s="1"/>
      <c r="BB772" s="1"/>
      <c r="BC772" s="1"/>
      <c r="BD772" s="23"/>
      <c r="BE772" s="23"/>
      <c r="BF772" s="10"/>
      <c r="BG772" s="23"/>
      <c r="BH772" s="23"/>
      <c r="BI772" s="1"/>
    </row>
    <row r="773" spans="1:61" ht="12.75">
      <c r="A773" s="16"/>
      <c r="B773" s="22"/>
      <c r="C773" s="25"/>
      <c r="E773" s="25"/>
      <c r="F773" s="31"/>
      <c r="G773" s="31"/>
      <c r="H773" s="31"/>
      <c r="J773" s="1"/>
      <c r="L773" s="1"/>
      <c r="M773" s="1"/>
      <c r="O773" s="4"/>
      <c r="P773" s="23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4"/>
      <c r="AE773" s="1"/>
      <c r="AF773" s="1"/>
      <c r="AH773" s="1"/>
      <c r="AI773" s="1"/>
      <c r="AJ773" s="1"/>
      <c r="AK773" s="1"/>
      <c r="AN773" s="1"/>
      <c r="AO773" s="1"/>
      <c r="AP773" s="1"/>
      <c r="AQ773" s="14"/>
      <c r="AR773" s="14"/>
      <c r="AS773" s="14"/>
      <c r="AT773" s="10"/>
      <c r="AU773" s="1"/>
      <c r="AV773" s="10"/>
      <c r="AW773" s="1"/>
      <c r="AX773" s="1"/>
      <c r="AY773" s="1"/>
      <c r="AZ773" s="1"/>
      <c r="BA773" s="1"/>
      <c r="BB773" s="1"/>
      <c r="BC773" s="1"/>
      <c r="BD773" s="23"/>
      <c r="BE773" s="23"/>
      <c r="BF773" s="10"/>
      <c r="BG773" s="23"/>
      <c r="BH773" s="23"/>
      <c r="BI773" s="1"/>
    </row>
    <row r="774" spans="1:61" ht="12.75">
      <c r="A774" s="16"/>
      <c r="B774" s="22"/>
      <c r="C774" s="25"/>
      <c r="E774" s="25"/>
      <c r="F774" s="31"/>
      <c r="G774" s="31"/>
      <c r="H774" s="31"/>
      <c r="J774" s="1"/>
      <c r="L774" s="1"/>
      <c r="M774" s="1"/>
      <c r="O774" s="4"/>
      <c r="P774" s="23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4"/>
      <c r="AE774" s="1"/>
      <c r="AF774" s="1"/>
      <c r="AH774" s="1"/>
      <c r="AI774" s="1"/>
      <c r="AJ774" s="1"/>
      <c r="AK774" s="1"/>
      <c r="AN774" s="1"/>
      <c r="AO774" s="1"/>
      <c r="AP774" s="1"/>
      <c r="AQ774" s="14"/>
      <c r="AR774" s="14"/>
      <c r="AS774" s="14"/>
      <c r="AT774" s="10"/>
      <c r="AU774" s="1"/>
      <c r="AV774" s="10"/>
      <c r="AW774" s="1"/>
      <c r="AX774" s="1"/>
      <c r="AY774" s="1"/>
      <c r="AZ774" s="1"/>
      <c r="BA774" s="1"/>
      <c r="BB774" s="1"/>
      <c r="BC774" s="1"/>
      <c r="BD774" s="23"/>
      <c r="BE774" s="23"/>
      <c r="BF774" s="10"/>
      <c r="BG774" s="23"/>
      <c r="BH774" s="23"/>
      <c r="BI774" s="1"/>
    </row>
    <row r="775" spans="1:61" ht="12.75">
      <c r="A775" s="16"/>
      <c r="B775" s="22"/>
      <c r="C775" s="25"/>
      <c r="E775" s="25"/>
      <c r="F775" s="31"/>
      <c r="G775" s="31"/>
      <c r="H775" s="31"/>
      <c r="J775" s="1"/>
      <c r="L775" s="1"/>
      <c r="M775" s="1"/>
      <c r="O775" s="4"/>
      <c r="P775" s="23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4"/>
      <c r="AE775" s="1"/>
      <c r="AF775" s="1"/>
      <c r="AH775" s="1"/>
      <c r="AI775" s="1"/>
      <c r="AJ775" s="1"/>
      <c r="AK775" s="1"/>
      <c r="AN775" s="1"/>
      <c r="AO775" s="1"/>
      <c r="AP775" s="1"/>
      <c r="AQ775" s="14"/>
      <c r="AR775" s="14"/>
      <c r="AS775" s="14"/>
      <c r="AT775" s="10"/>
      <c r="AU775" s="1"/>
      <c r="AV775" s="10"/>
      <c r="AW775" s="1"/>
      <c r="AX775" s="1"/>
      <c r="AY775" s="1"/>
      <c r="AZ775" s="1"/>
      <c r="BA775" s="1"/>
      <c r="BB775" s="1"/>
      <c r="BC775" s="1"/>
      <c r="BD775" s="23"/>
      <c r="BE775" s="23"/>
      <c r="BF775" s="10"/>
      <c r="BG775" s="23"/>
      <c r="BH775" s="23"/>
      <c r="BI775" s="1"/>
    </row>
    <row r="776" spans="1:61" ht="12.75">
      <c r="A776" s="16"/>
      <c r="B776" s="22"/>
      <c r="C776" s="25"/>
      <c r="E776" s="25"/>
      <c r="F776" s="31"/>
      <c r="G776" s="31"/>
      <c r="H776" s="31"/>
      <c r="J776" s="1"/>
      <c r="L776" s="1"/>
      <c r="M776" s="1"/>
      <c r="O776" s="4"/>
      <c r="P776" s="23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4"/>
      <c r="AE776" s="1"/>
      <c r="AF776" s="1"/>
      <c r="AH776" s="1"/>
      <c r="AI776" s="1"/>
      <c r="AJ776" s="1"/>
      <c r="AK776" s="1"/>
      <c r="AN776" s="1"/>
      <c r="AO776" s="1"/>
      <c r="AP776" s="1"/>
      <c r="AQ776" s="14"/>
      <c r="AR776" s="14"/>
      <c r="AS776" s="14"/>
      <c r="AT776" s="10"/>
      <c r="AU776" s="1"/>
      <c r="AV776" s="10"/>
      <c r="AW776" s="1"/>
      <c r="AX776" s="1"/>
      <c r="AY776" s="1"/>
      <c r="AZ776" s="1"/>
      <c r="BA776" s="1"/>
      <c r="BB776" s="1"/>
      <c r="BC776" s="1"/>
      <c r="BD776" s="23"/>
      <c r="BE776" s="23"/>
      <c r="BF776" s="10"/>
      <c r="BG776" s="23"/>
      <c r="BH776" s="23"/>
      <c r="BI776" s="1"/>
    </row>
    <row r="777" spans="1:61" ht="12.75">
      <c r="A777" s="16"/>
      <c r="B777" s="22"/>
      <c r="C777" s="25"/>
      <c r="E777" s="25"/>
      <c r="F777" s="31"/>
      <c r="G777" s="31"/>
      <c r="H777" s="31"/>
      <c r="J777" s="1"/>
      <c r="L777" s="1"/>
      <c r="M777" s="1"/>
      <c r="O777" s="4"/>
      <c r="P777" s="23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4"/>
      <c r="AE777" s="1"/>
      <c r="AF777" s="1"/>
      <c r="AH777" s="1"/>
      <c r="AI777" s="1"/>
      <c r="AJ777" s="1"/>
      <c r="AK777" s="1"/>
      <c r="AN777" s="1"/>
      <c r="AO777" s="1"/>
      <c r="AP777" s="1"/>
      <c r="AQ777" s="14"/>
      <c r="AR777" s="14"/>
      <c r="AS777" s="14"/>
      <c r="AT777" s="10"/>
      <c r="AU777" s="1"/>
      <c r="AV777" s="10"/>
      <c r="AW777" s="1"/>
      <c r="AX777" s="1"/>
      <c r="AY777" s="1"/>
      <c r="AZ777" s="1"/>
      <c r="BA777" s="1"/>
      <c r="BB777" s="1"/>
      <c r="BC777" s="1"/>
      <c r="BD777" s="23"/>
      <c r="BE777" s="23"/>
      <c r="BF777" s="10"/>
      <c r="BG777" s="23"/>
      <c r="BH777" s="23"/>
      <c r="BI777" s="1"/>
    </row>
    <row r="778" spans="1:61" ht="12.75">
      <c r="A778" s="16"/>
      <c r="B778" s="22"/>
      <c r="C778" s="25"/>
      <c r="E778" s="25"/>
      <c r="F778" s="31"/>
      <c r="G778" s="31"/>
      <c r="H778" s="31"/>
      <c r="J778" s="1"/>
      <c r="L778" s="1"/>
      <c r="M778" s="1"/>
      <c r="O778" s="4"/>
      <c r="P778" s="23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4"/>
      <c r="AE778" s="1"/>
      <c r="AF778" s="1"/>
      <c r="AH778" s="1"/>
      <c r="AI778" s="1"/>
      <c r="AJ778" s="1"/>
      <c r="AK778" s="1"/>
      <c r="AN778" s="1"/>
      <c r="AO778" s="1"/>
      <c r="AP778" s="1"/>
      <c r="AQ778" s="14"/>
      <c r="AR778" s="14"/>
      <c r="AS778" s="14"/>
      <c r="AT778" s="10"/>
      <c r="AU778" s="1"/>
      <c r="AV778" s="10"/>
      <c r="AW778" s="1"/>
      <c r="AX778" s="1"/>
      <c r="AY778" s="1"/>
      <c r="AZ778" s="1"/>
      <c r="BA778" s="1"/>
      <c r="BB778" s="1"/>
      <c r="BC778" s="1"/>
      <c r="BD778" s="23"/>
      <c r="BE778" s="23"/>
      <c r="BF778" s="10"/>
      <c r="BG778" s="23"/>
      <c r="BH778" s="23"/>
      <c r="BI778" s="1"/>
    </row>
    <row r="779" spans="1:61" ht="12.75">
      <c r="A779" s="16"/>
      <c r="B779" s="22"/>
      <c r="C779" s="25"/>
      <c r="E779" s="25"/>
      <c r="F779" s="31"/>
      <c r="G779" s="31"/>
      <c r="H779" s="31"/>
      <c r="J779" s="1"/>
      <c r="L779" s="1"/>
      <c r="M779" s="1"/>
      <c r="O779" s="4"/>
      <c r="P779" s="23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4"/>
      <c r="AE779" s="1"/>
      <c r="AF779" s="1"/>
      <c r="AH779" s="1"/>
      <c r="AI779" s="1"/>
      <c r="AJ779" s="1"/>
      <c r="AK779" s="1"/>
      <c r="AN779" s="1"/>
      <c r="AO779" s="1"/>
      <c r="AP779" s="1"/>
      <c r="AQ779" s="14"/>
      <c r="AR779" s="14"/>
      <c r="AS779" s="14"/>
      <c r="AT779" s="10"/>
      <c r="AU779" s="1"/>
      <c r="AV779" s="10"/>
      <c r="AW779" s="1"/>
      <c r="AX779" s="1"/>
      <c r="AY779" s="1"/>
      <c r="AZ779" s="1"/>
      <c r="BA779" s="1"/>
      <c r="BB779" s="1"/>
      <c r="BC779" s="1"/>
      <c r="BD779" s="23"/>
      <c r="BE779" s="23"/>
      <c r="BF779" s="10"/>
      <c r="BG779" s="23"/>
      <c r="BH779" s="23"/>
      <c r="BI779" s="1"/>
    </row>
    <row r="780" spans="1:61" ht="12.75">
      <c r="A780" s="16"/>
      <c r="B780" s="22"/>
      <c r="C780" s="25"/>
      <c r="E780" s="25"/>
      <c r="F780" s="31"/>
      <c r="G780" s="31"/>
      <c r="H780" s="31"/>
      <c r="J780" s="1"/>
      <c r="L780" s="1"/>
      <c r="M780" s="1"/>
      <c r="O780" s="4"/>
      <c r="P780" s="23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4"/>
      <c r="AE780" s="1"/>
      <c r="AF780" s="1"/>
      <c r="AH780" s="1"/>
      <c r="AI780" s="1"/>
      <c r="AJ780" s="1"/>
      <c r="AK780" s="1"/>
      <c r="AN780" s="1"/>
      <c r="AO780" s="1"/>
      <c r="AP780" s="1"/>
      <c r="AQ780" s="14"/>
      <c r="AR780" s="14"/>
      <c r="AS780" s="14"/>
      <c r="AT780" s="10"/>
      <c r="AU780" s="1"/>
      <c r="AV780" s="10"/>
      <c r="AW780" s="1"/>
      <c r="AX780" s="1"/>
      <c r="AY780" s="1"/>
      <c r="AZ780" s="1"/>
      <c r="BA780" s="1"/>
      <c r="BB780" s="1"/>
      <c r="BC780" s="1"/>
      <c r="BD780" s="23"/>
      <c r="BE780" s="23"/>
      <c r="BF780" s="10"/>
      <c r="BG780" s="23"/>
      <c r="BH780" s="23"/>
      <c r="BI780" s="1"/>
    </row>
    <row r="781" spans="1:61" ht="12.75">
      <c r="A781" s="16"/>
      <c r="B781" s="22"/>
      <c r="C781" s="25"/>
      <c r="E781" s="25"/>
      <c r="F781" s="31"/>
      <c r="G781" s="31"/>
      <c r="H781" s="31"/>
      <c r="J781" s="1"/>
      <c r="L781" s="1"/>
      <c r="M781" s="1"/>
      <c r="O781" s="4"/>
      <c r="P781" s="23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4"/>
      <c r="AE781" s="1"/>
      <c r="AF781" s="1"/>
      <c r="AH781" s="1"/>
      <c r="AI781" s="1"/>
      <c r="AJ781" s="1"/>
      <c r="AK781" s="1"/>
      <c r="AN781" s="1"/>
      <c r="AO781" s="1"/>
      <c r="AP781" s="1"/>
      <c r="AQ781" s="14"/>
      <c r="AR781" s="14"/>
      <c r="AS781" s="14"/>
      <c r="AT781" s="10"/>
      <c r="AU781" s="1"/>
      <c r="AV781" s="10"/>
      <c r="AW781" s="1"/>
      <c r="AX781" s="1"/>
      <c r="AY781" s="1"/>
      <c r="AZ781" s="1"/>
      <c r="BA781" s="1"/>
      <c r="BB781" s="1"/>
      <c r="BC781" s="1"/>
      <c r="BD781" s="23"/>
      <c r="BE781" s="23"/>
      <c r="BF781" s="10"/>
      <c r="BG781" s="23"/>
      <c r="BH781" s="23"/>
      <c r="BI781" s="1"/>
    </row>
    <row r="782" spans="1:61" ht="12.75">
      <c r="A782" s="16"/>
      <c r="B782" s="22"/>
      <c r="C782" s="25"/>
      <c r="E782" s="25"/>
      <c r="F782" s="31"/>
      <c r="G782" s="31"/>
      <c r="H782" s="31"/>
      <c r="J782" s="1"/>
      <c r="L782" s="1"/>
      <c r="M782" s="1"/>
      <c r="O782" s="4"/>
      <c r="P782" s="23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4"/>
      <c r="AE782" s="1"/>
      <c r="AF782" s="1"/>
      <c r="AH782" s="1"/>
      <c r="AI782" s="1"/>
      <c r="AJ782" s="1"/>
      <c r="AK782" s="1"/>
      <c r="AN782" s="1"/>
      <c r="AO782" s="1"/>
      <c r="AP782" s="1"/>
      <c r="AQ782" s="14"/>
      <c r="AR782" s="14"/>
      <c r="AS782" s="14"/>
      <c r="AT782" s="10"/>
      <c r="AU782" s="1"/>
      <c r="AV782" s="10"/>
      <c r="AW782" s="1"/>
      <c r="AX782" s="1"/>
      <c r="AY782" s="1"/>
      <c r="AZ782" s="1"/>
      <c r="BA782" s="1"/>
      <c r="BB782" s="1"/>
      <c r="BC782" s="1"/>
      <c r="BD782" s="23"/>
      <c r="BE782" s="23"/>
      <c r="BF782" s="10"/>
      <c r="BG782" s="23"/>
      <c r="BH782" s="23"/>
      <c r="BI782" s="1"/>
    </row>
    <row r="783" spans="1:61" ht="12.75">
      <c r="A783" s="16"/>
      <c r="B783" s="22"/>
      <c r="C783" s="25"/>
      <c r="E783" s="25"/>
      <c r="F783" s="31"/>
      <c r="G783" s="31"/>
      <c r="H783" s="31"/>
      <c r="J783" s="1"/>
      <c r="L783" s="1"/>
      <c r="M783" s="1"/>
      <c r="O783" s="4"/>
      <c r="P783" s="23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4"/>
      <c r="AE783" s="1"/>
      <c r="AF783" s="1"/>
      <c r="AH783" s="1"/>
      <c r="AI783" s="1"/>
      <c r="AJ783" s="1"/>
      <c r="AK783" s="1"/>
      <c r="AN783" s="1"/>
      <c r="AO783" s="1"/>
      <c r="AP783" s="1"/>
      <c r="AQ783" s="14"/>
      <c r="AR783" s="14"/>
      <c r="AS783" s="14"/>
      <c r="AT783" s="10"/>
      <c r="AU783" s="1"/>
      <c r="AV783" s="10"/>
      <c r="AW783" s="1"/>
      <c r="AX783" s="1"/>
      <c r="AY783" s="1"/>
      <c r="AZ783" s="1"/>
      <c r="BA783" s="1"/>
      <c r="BB783" s="1"/>
      <c r="BC783" s="1"/>
      <c r="BD783" s="23"/>
      <c r="BE783" s="23"/>
      <c r="BF783" s="10"/>
      <c r="BG783" s="23"/>
      <c r="BH783" s="23"/>
      <c r="BI783" s="1"/>
    </row>
    <row r="784" spans="1:61" ht="12.75">
      <c r="A784" s="16"/>
      <c r="B784" s="22"/>
      <c r="C784" s="25"/>
      <c r="E784" s="25"/>
      <c r="F784" s="31"/>
      <c r="G784" s="31"/>
      <c r="H784" s="31"/>
      <c r="J784" s="1"/>
      <c r="L784" s="1"/>
      <c r="M784" s="1"/>
      <c r="O784" s="4"/>
      <c r="P784" s="23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4"/>
      <c r="AE784" s="1"/>
      <c r="AF784" s="1"/>
      <c r="AH784" s="1"/>
      <c r="AI784" s="1"/>
      <c r="AJ784" s="1"/>
      <c r="AK784" s="1"/>
      <c r="AN784" s="1"/>
      <c r="AO784" s="1"/>
      <c r="AP784" s="1"/>
      <c r="AQ784" s="14"/>
      <c r="AR784" s="14"/>
      <c r="AS784" s="14"/>
      <c r="AT784" s="10"/>
      <c r="AU784" s="1"/>
      <c r="AV784" s="10"/>
      <c r="AW784" s="1"/>
      <c r="AX784" s="1"/>
      <c r="AY784" s="1"/>
      <c r="AZ784" s="1"/>
      <c r="BA784" s="1"/>
      <c r="BB784" s="1"/>
      <c r="BC784" s="1"/>
      <c r="BD784" s="23"/>
      <c r="BE784" s="23"/>
      <c r="BF784" s="10"/>
      <c r="BG784" s="23"/>
      <c r="BH784" s="23"/>
      <c r="BI784" s="1"/>
    </row>
    <row r="785" spans="1:61" ht="12.75">
      <c r="A785" s="16"/>
      <c r="B785" s="22"/>
      <c r="C785" s="25"/>
      <c r="E785" s="25"/>
      <c r="F785" s="31"/>
      <c r="G785" s="31"/>
      <c r="H785" s="31"/>
      <c r="J785" s="1"/>
      <c r="L785" s="1"/>
      <c r="M785" s="1"/>
      <c r="O785" s="4"/>
      <c r="P785" s="23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4"/>
      <c r="AE785" s="1"/>
      <c r="AF785" s="1"/>
      <c r="AH785" s="1"/>
      <c r="AI785" s="1"/>
      <c r="AJ785" s="1"/>
      <c r="AK785" s="1"/>
      <c r="AN785" s="1"/>
      <c r="AO785" s="1"/>
      <c r="AP785" s="1"/>
      <c r="AQ785" s="14"/>
      <c r="AR785" s="14"/>
      <c r="AS785" s="14"/>
      <c r="AT785" s="10"/>
      <c r="AU785" s="1"/>
      <c r="AV785" s="10"/>
      <c r="AW785" s="1"/>
      <c r="AX785" s="1"/>
      <c r="AY785" s="1"/>
      <c r="AZ785" s="1"/>
      <c r="BA785" s="1"/>
      <c r="BB785" s="1"/>
      <c r="BC785" s="1"/>
      <c r="BD785" s="23"/>
      <c r="BE785" s="23"/>
      <c r="BF785" s="10"/>
      <c r="BG785" s="23"/>
      <c r="BH785" s="23"/>
      <c r="BI785" s="1"/>
    </row>
    <row r="786" spans="1:61" ht="12.75">
      <c r="A786" s="16"/>
      <c r="B786" s="22"/>
      <c r="C786" s="25"/>
      <c r="E786" s="25"/>
      <c r="F786" s="31"/>
      <c r="G786" s="31"/>
      <c r="H786" s="31"/>
      <c r="J786" s="1"/>
      <c r="L786" s="1"/>
      <c r="M786" s="1"/>
      <c r="O786" s="4"/>
      <c r="P786" s="23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4"/>
      <c r="AE786" s="1"/>
      <c r="AF786" s="1"/>
      <c r="AH786" s="1"/>
      <c r="AI786" s="1"/>
      <c r="AJ786" s="1"/>
      <c r="AK786" s="1"/>
      <c r="AN786" s="1"/>
      <c r="AO786" s="1"/>
      <c r="AP786" s="1"/>
      <c r="AQ786" s="14"/>
      <c r="AR786" s="14"/>
      <c r="AS786" s="14"/>
      <c r="AT786" s="10"/>
      <c r="AU786" s="1"/>
      <c r="AV786" s="10"/>
      <c r="AW786" s="1"/>
      <c r="AX786" s="1"/>
      <c r="AY786" s="1"/>
      <c r="AZ786" s="1"/>
      <c r="BA786" s="1"/>
      <c r="BB786" s="1"/>
      <c r="BC786" s="1"/>
      <c r="BD786" s="23"/>
      <c r="BE786" s="23"/>
      <c r="BF786" s="10"/>
      <c r="BG786" s="23"/>
      <c r="BH786" s="23"/>
      <c r="BI786" s="1"/>
    </row>
    <row r="787" spans="1:61" ht="12.75">
      <c r="A787" s="16"/>
      <c r="B787" s="22"/>
      <c r="C787" s="25"/>
      <c r="E787" s="25"/>
      <c r="F787" s="31"/>
      <c r="G787" s="31"/>
      <c r="H787" s="31"/>
      <c r="J787" s="1"/>
      <c r="L787" s="1"/>
      <c r="M787" s="1"/>
      <c r="O787" s="4"/>
      <c r="P787" s="23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4"/>
      <c r="AE787" s="1"/>
      <c r="AF787" s="1"/>
      <c r="AH787" s="1"/>
      <c r="AI787" s="1"/>
      <c r="AJ787" s="1"/>
      <c r="AK787" s="1"/>
      <c r="AN787" s="1"/>
      <c r="AO787" s="1"/>
      <c r="AP787" s="1"/>
      <c r="AQ787" s="14"/>
      <c r="AR787" s="14"/>
      <c r="AS787" s="14"/>
      <c r="AT787" s="10"/>
      <c r="AU787" s="1"/>
      <c r="AV787" s="10"/>
      <c r="AW787" s="1"/>
      <c r="AX787" s="1"/>
      <c r="AY787" s="1"/>
      <c r="AZ787" s="1"/>
      <c r="BA787" s="1"/>
      <c r="BB787" s="1"/>
      <c r="BC787" s="1"/>
      <c r="BD787" s="23"/>
      <c r="BE787" s="23"/>
      <c r="BF787" s="10"/>
      <c r="BG787" s="23"/>
      <c r="BH787" s="23"/>
      <c r="BI787" s="1"/>
    </row>
    <row r="788" spans="1:61" ht="12.75">
      <c r="A788" s="16"/>
      <c r="B788" s="22"/>
      <c r="C788" s="25"/>
      <c r="E788" s="25"/>
      <c r="F788" s="31"/>
      <c r="G788" s="31"/>
      <c r="H788" s="31"/>
      <c r="J788" s="1"/>
      <c r="L788" s="1"/>
      <c r="M788" s="1"/>
      <c r="O788" s="4"/>
      <c r="P788" s="23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4"/>
      <c r="AE788" s="1"/>
      <c r="AF788" s="1"/>
      <c r="AH788" s="1"/>
      <c r="AI788" s="1"/>
      <c r="AJ788" s="1"/>
      <c r="AK788" s="1"/>
      <c r="AN788" s="1"/>
      <c r="AO788" s="1"/>
      <c r="AP788" s="1"/>
      <c r="AQ788" s="14"/>
      <c r="AR788" s="14"/>
      <c r="AS788" s="14"/>
      <c r="AT788" s="10"/>
      <c r="AU788" s="1"/>
      <c r="AV788" s="10"/>
      <c r="AW788" s="1"/>
      <c r="AX788" s="1"/>
      <c r="AY788" s="1"/>
      <c r="AZ788" s="1"/>
      <c r="BA788" s="1"/>
      <c r="BB788" s="1"/>
      <c r="BC788" s="1"/>
      <c r="BD788" s="23"/>
      <c r="BE788" s="23"/>
      <c r="BF788" s="10"/>
      <c r="BG788" s="23"/>
      <c r="BH788" s="23"/>
      <c r="BI788" s="1"/>
    </row>
    <row r="789" spans="1:61" ht="12.75">
      <c r="A789" s="16"/>
      <c r="B789" s="22"/>
      <c r="C789" s="25"/>
      <c r="E789" s="25"/>
      <c r="F789" s="31"/>
      <c r="G789" s="31"/>
      <c r="H789" s="31"/>
      <c r="J789" s="1"/>
      <c r="L789" s="1"/>
      <c r="M789" s="1"/>
      <c r="O789" s="4"/>
      <c r="P789" s="23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4"/>
      <c r="AE789" s="1"/>
      <c r="AF789" s="1"/>
      <c r="AH789" s="1"/>
      <c r="AI789" s="1"/>
      <c r="AJ789" s="1"/>
      <c r="AK789" s="1"/>
      <c r="AN789" s="1"/>
      <c r="AO789" s="1"/>
      <c r="AP789" s="1"/>
      <c r="AQ789" s="14"/>
      <c r="AR789" s="14"/>
      <c r="AS789" s="14"/>
      <c r="AT789" s="10"/>
      <c r="AU789" s="1"/>
      <c r="AV789" s="10"/>
      <c r="AW789" s="1"/>
      <c r="AX789" s="1"/>
      <c r="AY789" s="1"/>
      <c r="AZ789" s="1"/>
      <c r="BA789" s="1"/>
      <c r="BB789" s="1"/>
      <c r="BC789" s="1"/>
      <c r="BD789" s="23"/>
      <c r="BE789" s="23"/>
      <c r="BF789" s="10"/>
      <c r="BG789" s="23"/>
      <c r="BH789" s="23"/>
      <c r="BI789" s="1"/>
    </row>
    <row r="790" spans="1:61" ht="12.75">
      <c r="A790" s="16"/>
      <c r="B790" s="22"/>
      <c r="C790" s="25"/>
      <c r="E790" s="25"/>
      <c r="F790" s="31"/>
      <c r="G790" s="31"/>
      <c r="H790" s="31"/>
      <c r="J790" s="1"/>
      <c r="L790" s="1"/>
      <c r="M790" s="1"/>
      <c r="O790" s="4"/>
      <c r="P790" s="23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4"/>
      <c r="AE790" s="1"/>
      <c r="AF790" s="1"/>
      <c r="AH790" s="1"/>
      <c r="AI790" s="1"/>
      <c r="AJ790" s="1"/>
      <c r="AK790" s="1"/>
      <c r="AN790" s="1"/>
      <c r="AO790" s="1"/>
      <c r="AP790" s="1"/>
      <c r="AQ790" s="14"/>
      <c r="AR790" s="14"/>
      <c r="AS790" s="14"/>
      <c r="AT790" s="10"/>
      <c r="AU790" s="1"/>
      <c r="AV790" s="10"/>
      <c r="AW790" s="1"/>
      <c r="AX790" s="1"/>
      <c r="AY790" s="1"/>
      <c r="AZ790" s="1"/>
      <c r="BA790" s="1"/>
      <c r="BB790" s="1"/>
      <c r="BC790" s="1"/>
      <c r="BD790" s="23"/>
      <c r="BE790" s="23"/>
      <c r="BF790" s="10"/>
      <c r="BG790" s="23"/>
      <c r="BH790" s="23"/>
      <c r="BI790" s="1"/>
    </row>
    <row r="791" spans="1:61" ht="12.75">
      <c r="A791" s="16"/>
      <c r="B791" s="22"/>
      <c r="C791" s="25"/>
      <c r="E791" s="25"/>
      <c r="F791" s="31"/>
      <c r="G791" s="31"/>
      <c r="H791" s="31"/>
      <c r="J791" s="1"/>
      <c r="L791" s="1"/>
      <c r="M791" s="1"/>
      <c r="O791" s="4"/>
      <c r="P791" s="23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4"/>
      <c r="AE791" s="1"/>
      <c r="AF791" s="1"/>
      <c r="AH791" s="1"/>
      <c r="AI791" s="1"/>
      <c r="AJ791" s="1"/>
      <c r="AK791" s="1"/>
      <c r="AN791" s="1"/>
      <c r="AO791" s="1"/>
      <c r="AP791" s="1"/>
      <c r="AQ791" s="14"/>
      <c r="AR791" s="14"/>
      <c r="AS791" s="14"/>
      <c r="AT791" s="10"/>
      <c r="AU791" s="1"/>
      <c r="AV791" s="10"/>
      <c r="AW791" s="1"/>
      <c r="AX791" s="1"/>
      <c r="AY791" s="1"/>
      <c r="AZ791" s="1"/>
      <c r="BA791" s="1"/>
      <c r="BB791" s="1"/>
      <c r="BC791" s="1"/>
      <c r="BD791" s="23"/>
      <c r="BE791" s="23"/>
      <c r="BF791" s="10"/>
      <c r="BG791" s="23"/>
      <c r="BH791" s="23"/>
      <c r="BI791" s="1"/>
    </row>
    <row r="792" spans="1:61" ht="12.75">
      <c r="A792" s="16"/>
      <c r="B792" s="22"/>
      <c r="C792" s="25"/>
      <c r="E792" s="25"/>
      <c r="F792" s="31"/>
      <c r="G792" s="31"/>
      <c r="H792" s="31"/>
      <c r="J792" s="1"/>
      <c r="L792" s="1"/>
      <c r="M792" s="1"/>
      <c r="O792" s="4"/>
      <c r="P792" s="23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4"/>
      <c r="AE792" s="1"/>
      <c r="AF792" s="1"/>
      <c r="AH792" s="1"/>
      <c r="AI792" s="1"/>
      <c r="AJ792" s="1"/>
      <c r="AK792" s="1"/>
      <c r="AN792" s="1"/>
      <c r="AO792" s="1"/>
      <c r="AP792" s="1"/>
      <c r="AQ792" s="14"/>
      <c r="AR792" s="14"/>
      <c r="AS792" s="14"/>
      <c r="AT792" s="10"/>
      <c r="AU792" s="1"/>
      <c r="AV792" s="10"/>
      <c r="AW792" s="1"/>
      <c r="AX792" s="1"/>
      <c r="AY792" s="1"/>
      <c r="AZ792" s="1"/>
      <c r="BA792" s="1"/>
      <c r="BB792" s="1"/>
      <c r="BC792" s="1"/>
      <c r="BD792" s="23"/>
      <c r="BE792" s="23"/>
      <c r="BF792" s="10"/>
      <c r="BG792" s="23"/>
      <c r="BH792" s="23"/>
      <c r="BI792" s="1"/>
    </row>
    <row r="793" spans="1:61" ht="12.75">
      <c r="A793" s="16"/>
      <c r="B793" s="22"/>
      <c r="C793" s="25"/>
      <c r="E793" s="25"/>
      <c r="F793" s="31"/>
      <c r="G793" s="31"/>
      <c r="H793" s="31"/>
      <c r="J793" s="1"/>
      <c r="L793" s="1"/>
      <c r="M793" s="1"/>
      <c r="O793" s="4"/>
      <c r="P793" s="23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4"/>
      <c r="AE793" s="1"/>
      <c r="AF793" s="1"/>
      <c r="AH793" s="1"/>
      <c r="AI793" s="1"/>
      <c r="AJ793" s="1"/>
      <c r="AK793" s="1"/>
      <c r="AN793" s="1"/>
      <c r="AO793" s="1"/>
      <c r="AP793" s="1"/>
      <c r="AQ793" s="14"/>
      <c r="AR793" s="14"/>
      <c r="AS793" s="14"/>
      <c r="AT793" s="10"/>
      <c r="AU793" s="1"/>
      <c r="AV793" s="10"/>
      <c r="AW793" s="1"/>
      <c r="AX793" s="1"/>
      <c r="AY793" s="1"/>
      <c r="AZ793" s="1"/>
      <c r="BA793" s="1"/>
      <c r="BB793" s="1"/>
      <c r="BC793" s="1"/>
      <c r="BD793" s="23"/>
      <c r="BE793" s="23"/>
      <c r="BF793" s="10"/>
      <c r="BG793" s="23"/>
      <c r="BH793" s="23"/>
      <c r="BI793" s="1"/>
    </row>
    <row r="794" spans="1:61" ht="12.75">
      <c r="A794" s="16"/>
      <c r="B794" s="22"/>
      <c r="C794" s="25"/>
      <c r="E794" s="25"/>
      <c r="F794" s="31"/>
      <c r="G794" s="31"/>
      <c r="H794" s="31"/>
      <c r="J794" s="1"/>
      <c r="L794" s="1"/>
      <c r="M794" s="1"/>
      <c r="O794" s="4"/>
      <c r="P794" s="23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4"/>
      <c r="AE794" s="1"/>
      <c r="AF794" s="1"/>
      <c r="AH794" s="1"/>
      <c r="AI794" s="1"/>
      <c r="AJ794" s="1"/>
      <c r="AK794" s="1"/>
      <c r="AN794" s="1"/>
      <c r="AO794" s="1"/>
      <c r="AP794" s="1"/>
      <c r="AQ794" s="14"/>
      <c r="AR794" s="14"/>
      <c r="AS794" s="14"/>
      <c r="AT794" s="10"/>
      <c r="AU794" s="1"/>
      <c r="AV794" s="10"/>
      <c r="AW794" s="1"/>
      <c r="AX794" s="1"/>
      <c r="AY794" s="1"/>
      <c r="AZ794" s="1"/>
      <c r="BA794" s="1"/>
      <c r="BB794" s="1"/>
      <c r="BC794" s="1"/>
      <c r="BD794" s="23"/>
      <c r="BE794" s="23"/>
      <c r="BF794" s="10"/>
      <c r="BG794" s="23"/>
      <c r="BH794" s="23"/>
      <c r="BI794" s="1"/>
    </row>
    <row r="795" spans="1:61" ht="12.75">
      <c r="A795" s="16"/>
      <c r="B795" s="22"/>
      <c r="C795" s="25"/>
      <c r="E795" s="25"/>
      <c r="F795" s="31"/>
      <c r="G795" s="31"/>
      <c r="H795" s="31"/>
      <c r="J795" s="1"/>
      <c r="L795" s="1"/>
      <c r="M795" s="1"/>
      <c r="O795" s="4"/>
      <c r="P795" s="23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4"/>
      <c r="AE795" s="1"/>
      <c r="AF795" s="1"/>
      <c r="AH795" s="1"/>
      <c r="AI795" s="1"/>
      <c r="AJ795" s="1"/>
      <c r="AK795" s="1"/>
      <c r="AN795" s="1"/>
      <c r="AO795" s="1"/>
      <c r="AP795" s="1"/>
      <c r="AQ795" s="14"/>
      <c r="AR795" s="14"/>
      <c r="AS795" s="14"/>
      <c r="AT795" s="10"/>
      <c r="AU795" s="1"/>
      <c r="AV795" s="10"/>
      <c r="AW795" s="1"/>
      <c r="AX795" s="1"/>
      <c r="AY795" s="1"/>
      <c r="AZ795" s="1"/>
      <c r="BA795" s="1"/>
      <c r="BB795" s="1"/>
      <c r="BC795" s="1"/>
      <c r="BD795" s="23"/>
      <c r="BE795" s="23"/>
      <c r="BF795" s="10"/>
      <c r="BG795" s="23"/>
      <c r="BH795" s="23"/>
      <c r="BI795" s="1"/>
    </row>
    <row r="796" spans="1:61" ht="12.75">
      <c r="A796" s="16"/>
      <c r="B796" s="22"/>
      <c r="C796" s="25"/>
      <c r="E796" s="25"/>
      <c r="F796" s="31"/>
      <c r="G796" s="31"/>
      <c r="H796" s="31"/>
      <c r="J796" s="1"/>
      <c r="L796" s="1"/>
      <c r="M796" s="1"/>
      <c r="O796" s="4"/>
      <c r="P796" s="23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4"/>
      <c r="AE796" s="1"/>
      <c r="AF796" s="1"/>
      <c r="AH796" s="1"/>
      <c r="AI796" s="1"/>
      <c r="AJ796" s="1"/>
      <c r="AK796" s="1"/>
      <c r="AN796" s="1"/>
      <c r="AO796" s="1"/>
      <c r="AP796" s="1"/>
      <c r="AQ796" s="14"/>
      <c r="AR796" s="14"/>
      <c r="AS796" s="14"/>
      <c r="AT796" s="10"/>
      <c r="AU796" s="1"/>
      <c r="AV796" s="10"/>
      <c r="AW796" s="1"/>
      <c r="AX796" s="1"/>
      <c r="AY796" s="1"/>
      <c r="AZ796" s="1"/>
      <c r="BA796" s="1"/>
      <c r="BB796" s="1"/>
      <c r="BC796" s="1"/>
      <c r="BD796" s="23"/>
      <c r="BE796" s="23"/>
      <c r="BF796" s="10"/>
      <c r="BG796" s="23"/>
      <c r="BH796" s="23"/>
      <c r="BI796" s="1"/>
    </row>
    <row r="797" spans="1:61" ht="12.75">
      <c r="A797" s="16"/>
      <c r="B797" s="22"/>
      <c r="C797" s="25"/>
      <c r="E797" s="25"/>
      <c r="F797" s="31"/>
      <c r="G797" s="31"/>
      <c r="H797" s="31"/>
      <c r="J797" s="1"/>
      <c r="L797" s="1"/>
      <c r="M797" s="1"/>
      <c r="O797" s="4"/>
      <c r="P797" s="23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4"/>
      <c r="AE797" s="1"/>
      <c r="AF797" s="1"/>
      <c r="AH797" s="1"/>
      <c r="AI797" s="1"/>
      <c r="AJ797" s="1"/>
      <c r="AK797" s="1"/>
      <c r="AN797" s="1"/>
      <c r="AO797" s="1"/>
      <c r="AP797" s="1"/>
      <c r="AQ797" s="14"/>
      <c r="AR797" s="14"/>
      <c r="AS797" s="14"/>
      <c r="AT797" s="10"/>
      <c r="AU797" s="1"/>
      <c r="AV797" s="10"/>
      <c r="AW797" s="1"/>
      <c r="AX797" s="1"/>
      <c r="AY797" s="1"/>
      <c r="AZ797" s="1"/>
      <c r="BA797" s="1"/>
      <c r="BB797" s="1"/>
      <c r="BC797" s="1"/>
      <c r="BD797" s="23"/>
      <c r="BE797" s="23"/>
      <c r="BF797" s="10"/>
      <c r="BG797" s="23"/>
      <c r="BH797" s="23"/>
      <c r="BI797" s="1"/>
    </row>
    <row r="798" spans="1:61" ht="12.75">
      <c r="A798" s="16"/>
      <c r="B798" s="22"/>
      <c r="C798" s="25"/>
      <c r="E798" s="25"/>
      <c r="F798" s="31"/>
      <c r="G798" s="31"/>
      <c r="H798" s="31"/>
      <c r="J798" s="1"/>
      <c r="L798" s="1"/>
      <c r="M798" s="1"/>
      <c r="O798" s="4"/>
      <c r="P798" s="23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4"/>
      <c r="AE798" s="1"/>
      <c r="AF798" s="1"/>
      <c r="AH798" s="1"/>
      <c r="AI798" s="1"/>
      <c r="AJ798" s="1"/>
      <c r="AK798" s="1"/>
      <c r="AN798" s="1"/>
      <c r="AO798" s="1"/>
      <c r="AP798" s="1"/>
      <c r="AQ798" s="14"/>
      <c r="AR798" s="14"/>
      <c r="AS798" s="14"/>
      <c r="AT798" s="10"/>
      <c r="AU798" s="1"/>
      <c r="AV798" s="10"/>
      <c r="AW798" s="1"/>
      <c r="AX798" s="1"/>
      <c r="AY798" s="1"/>
      <c r="AZ798" s="1"/>
      <c r="BA798" s="1"/>
      <c r="BB798" s="1"/>
      <c r="BC798" s="1"/>
      <c r="BD798" s="23"/>
      <c r="BE798" s="23"/>
      <c r="BF798" s="10"/>
      <c r="BG798" s="23"/>
      <c r="BH798" s="23"/>
      <c r="BI798" s="1"/>
    </row>
    <row r="799" spans="1:61" ht="12.75">
      <c r="A799" s="16"/>
      <c r="B799" s="22"/>
      <c r="C799" s="25"/>
      <c r="E799" s="25"/>
      <c r="F799" s="31"/>
      <c r="G799" s="31"/>
      <c r="H799" s="31"/>
      <c r="J799" s="1"/>
      <c r="L799" s="1"/>
      <c r="M799" s="1"/>
      <c r="O799" s="4"/>
      <c r="P799" s="23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4"/>
      <c r="AE799" s="1"/>
      <c r="AF799" s="1"/>
      <c r="AH799" s="1"/>
      <c r="AI799" s="1"/>
      <c r="AJ799" s="1"/>
      <c r="AK799" s="1"/>
      <c r="AN799" s="1"/>
      <c r="AO799" s="1"/>
      <c r="AP799" s="1"/>
      <c r="AQ799" s="14"/>
      <c r="AR799" s="14"/>
      <c r="AS799" s="14"/>
      <c r="AT799" s="10"/>
      <c r="AU799" s="1"/>
      <c r="AV799" s="10"/>
      <c r="AW799" s="1"/>
      <c r="AX799" s="1"/>
      <c r="AY799" s="1"/>
      <c r="AZ799" s="1"/>
      <c r="BA799" s="1"/>
      <c r="BB799" s="1"/>
      <c r="BC799" s="1"/>
      <c r="BD799" s="23"/>
      <c r="BE799" s="23"/>
      <c r="BF799" s="10"/>
      <c r="BG799" s="23"/>
      <c r="BH799" s="23"/>
      <c r="BI799" s="1"/>
    </row>
    <row r="800" spans="1:61" ht="12.75">
      <c r="A800" s="16"/>
      <c r="B800" s="22"/>
      <c r="C800" s="25"/>
      <c r="E800" s="25"/>
      <c r="F800" s="31"/>
      <c r="G800" s="31"/>
      <c r="H800" s="31"/>
      <c r="J800" s="1"/>
      <c r="L800" s="1"/>
      <c r="M800" s="1"/>
      <c r="O800" s="4"/>
      <c r="P800" s="23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4"/>
      <c r="AE800" s="1"/>
      <c r="AF800" s="1"/>
      <c r="AH800" s="1"/>
      <c r="AI800" s="1"/>
      <c r="AJ800" s="1"/>
      <c r="AK800" s="1"/>
      <c r="AN800" s="1"/>
      <c r="AO800" s="1"/>
      <c r="AP800" s="1"/>
      <c r="AQ800" s="14"/>
      <c r="AR800" s="14"/>
      <c r="AS800" s="14"/>
      <c r="AT800" s="10"/>
      <c r="AU800" s="1"/>
      <c r="AV800" s="10"/>
      <c r="AW800" s="1"/>
      <c r="AX800" s="1"/>
      <c r="AY800" s="1"/>
      <c r="AZ800" s="1"/>
      <c r="BA800" s="1"/>
      <c r="BB800" s="1"/>
      <c r="BC800" s="1"/>
      <c r="BD800" s="23"/>
      <c r="BE800" s="23"/>
      <c r="BF800" s="10"/>
      <c r="BG800" s="23"/>
      <c r="BH800" s="23"/>
      <c r="BI800" s="1"/>
    </row>
    <row r="801" spans="1:61" ht="12.75">
      <c r="A801" s="16"/>
      <c r="B801" s="22"/>
      <c r="C801" s="25"/>
      <c r="E801" s="25"/>
      <c r="F801" s="31"/>
      <c r="G801" s="31"/>
      <c r="H801" s="31"/>
      <c r="J801" s="1"/>
      <c r="L801" s="1"/>
      <c r="M801" s="1"/>
      <c r="O801" s="4"/>
      <c r="P801" s="23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4"/>
      <c r="AE801" s="1"/>
      <c r="AF801" s="1"/>
      <c r="AH801" s="1"/>
      <c r="AI801" s="1"/>
      <c r="AJ801" s="1"/>
      <c r="AK801" s="1"/>
      <c r="AN801" s="1"/>
      <c r="AO801" s="1"/>
      <c r="AP801" s="1"/>
      <c r="AQ801" s="14"/>
      <c r="AR801" s="14"/>
      <c r="AS801" s="14"/>
      <c r="AT801" s="10"/>
      <c r="AU801" s="1"/>
      <c r="AV801" s="10"/>
      <c r="AW801" s="1"/>
      <c r="AX801" s="1"/>
      <c r="AY801" s="1"/>
      <c r="AZ801" s="1"/>
      <c r="BA801" s="1"/>
      <c r="BB801" s="1"/>
      <c r="BC801" s="1"/>
      <c r="BD801" s="23"/>
      <c r="BE801" s="23"/>
      <c r="BF801" s="10"/>
      <c r="BG801" s="23"/>
      <c r="BH801" s="23"/>
      <c r="BI801" s="1"/>
    </row>
    <row r="802" spans="1:61" ht="12.75">
      <c r="A802" s="16"/>
      <c r="B802" s="22"/>
      <c r="C802" s="25"/>
      <c r="E802" s="25"/>
      <c r="F802" s="31"/>
      <c r="G802" s="31"/>
      <c r="H802" s="31"/>
      <c r="J802" s="1"/>
      <c r="L802" s="1"/>
      <c r="M802" s="1"/>
      <c r="O802" s="4"/>
      <c r="P802" s="23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4"/>
      <c r="AE802" s="1"/>
      <c r="AF802" s="1"/>
      <c r="AH802" s="1"/>
      <c r="AI802" s="1"/>
      <c r="AJ802" s="1"/>
      <c r="AK802" s="1"/>
      <c r="AN802" s="1"/>
      <c r="AO802" s="1"/>
      <c r="AP802" s="1"/>
      <c r="AQ802" s="14"/>
      <c r="AR802" s="14"/>
      <c r="AS802" s="14"/>
      <c r="AT802" s="10"/>
      <c r="AU802" s="1"/>
      <c r="AV802" s="10"/>
      <c r="AW802" s="1"/>
      <c r="AX802" s="1"/>
      <c r="AY802" s="1"/>
      <c r="AZ802" s="1"/>
      <c r="BA802" s="1"/>
      <c r="BB802" s="1"/>
      <c r="BC802" s="1"/>
      <c r="BD802" s="23"/>
      <c r="BE802" s="23"/>
      <c r="BF802" s="10"/>
      <c r="BG802" s="23"/>
      <c r="BH802" s="23"/>
      <c r="BI802" s="1"/>
    </row>
    <row r="803" spans="1:61" ht="12.75">
      <c r="A803" s="16"/>
      <c r="B803" s="22"/>
      <c r="C803" s="25"/>
      <c r="E803" s="25"/>
      <c r="F803" s="31"/>
      <c r="G803" s="31"/>
      <c r="H803" s="31"/>
      <c r="J803" s="1"/>
      <c r="L803" s="1"/>
      <c r="M803" s="1"/>
      <c r="O803" s="4"/>
      <c r="P803" s="23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4"/>
      <c r="AE803" s="1"/>
      <c r="AF803" s="1"/>
      <c r="AH803" s="1"/>
      <c r="AI803" s="1"/>
      <c r="AJ803" s="1"/>
      <c r="AK803" s="1"/>
      <c r="AN803" s="1"/>
      <c r="AO803" s="1"/>
      <c r="AP803" s="1"/>
      <c r="AQ803" s="14"/>
      <c r="AR803" s="14"/>
      <c r="AS803" s="14"/>
      <c r="AT803" s="10"/>
      <c r="AU803" s="1"/>
      <c r="AV803" s="10"/>
      <c r="AW803" s="1"/>
      <c r="AX803" s="1"/>
      <c r="AY803" s="1"/>
      <c r="AZ803" s="1"/>
      <c r="BA803" s="1"/>
      <c r="BB803" s="1"/>
      <c r="BC803" s="1"/>
      <c r="BD803" s="23"/>
      <c r="BE803" s="23"/>
      <c r="BF803" s="10"/>
      <c r="BG803" s="23"/>
      <c r="BH803" s="23"/>
      <c r="BI803" s="1"/>
    </row>
    <row r="804" spans="1:61" ht="12.75">
      <c r="A804" s="16"/>
      <c r="B804" s="22"/>
      <c r="C804" s="25"/>
      <c r="E804" s="25"/>
      <c r="F804" s="31"/>
      <c r="G804" s="31"/>
      <c r="H804" s="31"/>
      <c r="J804" s="1"/>
      <c r="L804" s="1"/>
      <c r="M804" s="1"/>
      <c r="O804" s="4"/>
      <c r="P804" s="23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4"/>
      <c r="AE804" s="1"/>
      <c r="AF804" s="1"/>
      <c r="AH804" s="1"/>
      <c r="AI804" s="1"/>
      <c r="AJ804" s="1"/>
      <c r="AK804" s="1"/>
      <c r="AN804" s="1"/>
      <c r="AO804" s="1"/>
      <c r="AP804" s="1"/>
      <c r="AQ804" s="14"/>
      <c r="AR804" s="14"/>
      <c r="AS804" s="14"/>
      <c r="AT804" s="10"/>
      <c r="AU804" s="1"/>
      <c r="AV804" s="10"/>
      <c r="AW804" s="1"/>
      <c r="AX804" s="1"/>
      <c r="AY804" s="1"/>
      <c r="AZ804" s="1"/>
      <c r="BA804" s="1"/>
      <c r="BB804" s="1"/>
      <c r="BC804" s="1"/>
      <c r="BD804" s="23"/>
      <c r="BE804" s="23"/>
      <c r="BF804" s="10"/>
      <c r="BG804" s="23"/>
      <c r="BH804" s="23"/>
      <c r="BI804" s="1"/>
    </row>
    <row r="805" spans="1:61" ht="12.75">
      <c r="A805" s="16"/>
      <c r="B805" s="22"/>
      <c r="C805" s="25"/>
      <c r="E805" s="25"/>
      <c r="F805" s="31"/>
      <c r="G805" s="31"/>
      <c r="H805" s="31"/>
      <c r="J805" s="1"/>
      <c r="L805" s="1"/>
      <c r="M805" s="1"/>
      <c r="O805" s="4"/>
      <c r="P805" s="23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4"/>
      <c r="AE805" s="1"/>
      <c r="AF805" s="1"/>
      <c r="AH805" s="1"/>
      <c r="AI805" s="1"/>
      <c r="AJ805" s="1"/>
      <c r="AK805" s="1"/>
      <c r="AN805" s="1"/>
      <c r="AO805" s="1"/>
      <c r="AP805" s="1"/>
      <c r="AQ805" s="14"/>
      <c r="AR805" s="14"/>
      <c r="AS805" s="14"/>
      <c r="AT805" s="10"/>
      <c r="AU805" s="1"/>
      <c r="AV805" s="10"/>
      <c r="AW805" s="1"/>
      <c r="AX805" s="1"/>
      <c r="AY805" s="1"/>
      <c r="AZ805" s="1"/>
      <c r="BA805" s="1"/>
      <c r="BB805" s="1"/>
      <c r="BC805" s="1"/>
      <c r="BD805" s="23"/>
      <c r="BE805" s="23"/>
      <c r="BF805" s="10"/>
      <c r="BG805" s="23"/>
      <c r="BH805" s="23"/>
      <c r="BI805" s="1"/>
    </row>
    <row r="806" spans="1:61" ht="12.75">
      <c r="A806" s="16"/>
      <c r="B806" s="22"/>
      <c r="C806" s="25"/>
      <c r="E806" s="25"/>
      <c r="F806" s="31"/>
      <c r="G806" s="31"/>
      <c r="H806" s="31"/>
      <c r="J806" s="1"/>
      <c r="L806" s="1"/>
      <c r="M806" s="1"/>
      <c r="O806" s="4"/>
      <c r="P806" s="23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4"/>
      <c r="AE806" s="1"/>
      <c r="AF806" s="1"/>
      <c r="AH806" s="1"/>
      <c r="AI806" s="1"/>
      <c r="AJ806" s="1"/>
      <c r="AK806" s="1"/>
      <c r="AN806" s="1"/>
      <c r="AO806" s="1"/>
      <c r="AP806" s="1"/>
      <c r="AQ806" s="14"/>
      <c r="AR806" s="14"/>
      <c r="AS806" s="14"/>
      <c r="AT806" s="10"/>
      <c r="AU806" s="1"/>
      <c r="AV806" s="10"/>
      <c r="AW806" s="1"/>
      <c r="AX806" s="1"/>
      <c r="AY806" s="1"/>
      <c r="AZ806" s="1"/>
      <c r="BA806" s="1"/>
      <c r="BB806" s="1"/>
      <c r="BC806" s="1"/>
      <c r="BD806" s="23"/>
      <c r="BE806" s="23"/>
      <c r="BF806" s="10"/>
      <c r="BG806" s="23"/>
      <c r="BH806" s="23"/>
      <c r="BI806" s="1"/>
    </row>
    <row r="807" spans="1:61" ht="12.75">
      <c r="A807" s="16"/>
      <c r="B807" s="22"/>
      <c r="C807" s="25"/>
      <c r="E807" s="25"/>
      <c r="F807" s="31"/>
      <c r="G807" s="31"/>
      <c r="H807" s="31"/>
      <c r="J807" s="1"/>
      <c r="L807" s="1"/>
      <c r="M807" s="1"/>
      <c r="O807" s="4"/>
      <c r="P807" s="23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4"/>
      <c r="AE807" s="1"/>
      <c r="AF807" s="1"/>
      <c r="AH807" s="1"/>
      <c r="AI807" s="1"/>
      <c r="AJ807" s="1"/>
      <c r="AK807" s="1"/>
      <c r="AN807" s="1"/>
      <c r="AO807" s="1"/>
      <c r="AP807" s="1"/>
      <c r="AQ807" s="14"/>
      <c r="AR807" s="14"/>
      <c r="AS807" s="14"/>
      <c r="AT807" s="10"/>
      <c r="AU807" s="1"/>
      <c r="AV807" s="10"/>
      <c r="AW807" s="1"/>
      <c r="AX807" s="1"/>
      <c r="AY807" s="1"/>
      <c r="AZ807" s="1"/>
      <c r="BA807" s="1"/>
      <c r="BB807" s="1"/>
      <c r="BC807" s="1"/>
      <c r="BD807" s="23"/>
      <c r="BE807" s="23"/>
      <c r="BF807" s="10"/>
      <c r="BG807" s="23"/>
      <c r="BH807" s="23"/>
      <c r="BI807" s="1"/>
    </row>
    <row r="808" spans="1:61" ht="12.75">
      <c r="A808" s="16"/>
      <c r="B808" s="22"/>
      <c r="C808" s="25"/>
      <c r="E808" s="25"/>
      <c r="F808" s="31"/>
      <c r="G808" s="31"/>
      <c r="H808" s="31"/>
      <c r="J808" s="1"/>
      <c r="L808" s="1"/>
      <c r="M808" s="1"/>
      <c r="O808" s="4"/>
      <c r="P808" s="23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4"/>
      <c r="AE808" s="1"/>
      <c r="AF808" s="1"/>
      <c r="AH808" s="1"/>
      <c r="AI808" s="1"/>
      <c r="AJ808" s="1"/>
      <c r="AK808" s="1"/>
      <c r="AN808" s="1"/>
      <c r="AO808" s="1"/>
      <c r="AP808" s="1"/>
      <c r="AQ808" s="14"/>
      <c r="AR808" s="14"/>
      <c r="AS808" s="14"/>
      <c r="AT808" s="10"/>
      <c r="AU808" s="1"/>
      <c r="AV808" s="10"/>
      <c r="AW808" s="1"/>
      <c r="AX808" s="1"/>
      <c r="AY808" s="1"/>
      <c r="AZ808" s="1"/>
      <c r="BA808" s="1"/>
      <c r="BB808" s="1"/>
      <c r="BC808" s="1"/>
      <c r="BD808" s="23"/>
      <c r="BE808" s="23"/>
      <c r="BF808" s="10"/>
      <c r="BG808" s="23"/>
      <c r="BH808" s="23"/>
      <c r="BI808" s="1"/>
    </row>
    <row r="809" spans="1:61" ht="12.75">
      <c r="A809" s="16"/>
      <c r="B809" s="22"/>
      <c r="C809" s="25"/>
      <c r="E809" s="25"/>
      <c r="F809" s="31"/>
      <c r="G809" s="31"/>
      <c r="H809" s="31"/>
      <c r="J809" s="1"/>
      <c r="L809" s="1"/>
      <c r="M809" s="1"/>
      <c r="O809" s="4"/>
      <c r="P809" s="23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4"/>
      <c r="AE809" s="1"/>
      <c r="AF809" s="1"/>
      <c r="AH809" s="1"/>
      <c r="AI809" s="1"/>
      <c r="AJ809" s="1"/>
      <c r="AK809" s="1"/>
      <c r="AN809" s="1"/>
      <c r="AO809" s="1"/>
      <c r="AP809" s="1"/>
      <c r="AQ809" s="14"/>
      <c r="AR809" s="14"/>
      <c r="AS809" s="14"/>
      <c r="AT809" s="10"/>
      <c r="AU809" s="1"/>
      <c r="AV809" s="10"/>
      <c r="AW809" s="1"/>
      <c r="AX809" s="1"/>
      <c r="AY809" s="1"/>
      <c r="AZ809" s="1"/>
      <c r="BA809" s="1"/>
      <c r="BB809" s="1"/>
      <c r="BC809" s="1"/>
      <c r="BD809" s="23"/>
      <c r="BE809" s="23"/>
      <c r="BF809" s="10"/>
      <c r="BG809" s="23"/>
      <c r="BH809" s="23"/>
      <c r="BI809" s="1"/>
    </row>
    <row r="810" spans="1:61" ht="12.75">
      <c r="A810" s="16"/>
      <c r="B810" s="22"/>
      <c r="C810" s="25"/>
      <c r="E810" s="25"/>
      <c r="F810" s="31"/>
      <c r="G810" s="31"/>
      <c r="H810" s="31"/>
      <c r="J810" s="1"/>
      <c r="L810" s="1"/>
      <c r="M810" s="1"/>
      <c r="O810" s="4"/>
      <c r="P810" s="23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4"/>
      <c r="AE810" s="1"/>
      <c r="AF810" s="1"/>
      <c r="AH810" s="1"/>
      <c r="AI810" s="1"/>
      <c r="AJ810" s="1"/>
      <c r="AK810" s="1"/>
      <c r="AN810" s="1"/>
      <c r="AO810" s="1"/>
      <c r="AP810" s="1"/>
      <c r="AQ810" s="14"/>
      <c r="AR810" s="14"/>
      <c r="AS810" s="14"/>
      <c r="AT810" s="10"/>
      <c r="AU810" s="1"/>
      <c r="AV810" s="10"/>
      <c r="AW810" s="1"/>
      <c r="AX810" s="1"/>
      <c r="AY810" s="1"/>
      <c r="AZ810" s="1"/>
      <c r="BA810" s="1"/>
      <c r="BB810" s="1"/>
      <c r="BC810" s="1"/>
      <c r="BD810" s="23"/>
      <c r="BE810" s="23"/>
      <c r="BF810" s="10"/>
      <c r="BG810" s="23"/>
      <c r="BH810" s="23"/>
      <c r="BI810" s="1"/>
    </row>
    <row r="811" spans="1:61" ht="12.75">
      <c r="A811" s="16"/>
      <c r="B811" s="22"/>
      <c r="C811" s="25"/>
      <c r="E811" s="25"/>
      <c r="F811" s="31"/>
      <c r="G811" s="31"/>
      <c r="H811" s="31"/>
      <c r="J811" s="1"/>
      <c r="L811" s="1"/>
      <c r="M811" s="1"/>
      <c r="O811" s="4"/>
      <c r="P811" s="23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4"/>
      <c r="AE811" s="1"/>
      <c r="AF811" s="1"/>
      <c r="AH811" s="1"/>
      <c r="AI811" s="1"/>
      <c r="AJ811" s="1"/>
      <c r="AK811" s="1"/>
      <c r="AN811" s="1"/>
      <c r="AO811" s="1"/>
      <c r="AP811" s="1"/>
      <c r="AQ811" s="14"/>
      <c r="AR811" s="14"/>
      <c r="AS811" s="14"/>
      <c r="AT811" s="10"/>
      <c r="AU811" s="1"/>
      <c r="AV811" s="10"/>
      <c r="AW811" s="1"/>
      <c r="AX811" s="1"/>
      <c r="AY811" s="1"/>
      <c r="AZ811" s="1"/>
      <c r="BA811" s="1"/>
      <c r="BB811" s="1"/>
      <c r="BC811" s="1"/>
      <c r="BD811" s="23"/>
      <c r="BE811" s="23"/>
      <c r="BF811" s="10"/>
      <c r="BG811" s="23"/>
      <c r="BH811" s="23"/>
      <c r="BI811" s="1"/>
    </row>
    <row r="812" spans="1:61" ht="12.75">
      <c r="A812" s="16"/>
      <c r="B812" s="22"/>
      <c r="C812" s="25"/>
      <c r="E812" s="25"/>
      <c r="F812" s="31"/>
      <c r="G812" s="31"/>
      <c r="H812" s="31"/>
      <c r="J812" s="1"/>
      <c r="L812" s="1"/>
      <c r="M812" s="1"/>
      <c r="O812" s="4"/>
      <c r="P812" s="23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4"/>
      <c r="AE812" s="1"/>
      <c r="AF812" s="1"/>
      <c r="AH812" s="1"/>
      <c r="AI812" s="1"/>
      <c r="AJ812" s="1"/>
      <c r="AK812" s="1"/>
      <c r="AN812" s="1"/>
      <c r="AO812" s="1"/>
      <c r="AP812" s="1"/>
      <c r="AQ812" s="14"/>
      <c r="AR812" s="14"/>
      <c r="AS812" s="14"/>
      <c r="AT812" s="10"/>
      <c r="AU812" s="1"/>
      <c r="AV812" s="10"/>
      <c r="AW812" s="1"/>
      <c r="AX812" s="1"/>
      <c r="AY812" s="1"/>
      <c r="AZ812" s="1"/>
      <c r="BA812" s="1"/>
      <c r="BB812" s="1"/>
      <c r="BC812" s="1"/>
      <c r="BD812" s="23"/>
      <c r="BE812" s="23"/>
      <c r="BF812" s="10"/>
      <c r="BG812" s="23"/>
      <c r="BH812" s="23"/>
      <c r="BI812" s="1"/>
    </row>
    <row r="813" spans="1:61" ht="12.75">
      <c r="A813" s="16"/>
      <c r="B813" s="22"/>
      <c r="C813" s="25"/>
      <c r="E813" s="25"/>
      <c r="F813" s="31"/>
      <c r="G813" s="31"/>
      <c r="H813" s="31"/>
      <c r="J813" s="1"/>
      <c r="L813" s="1"/>
      <c r="M813" s="1"/>
      <c r="O813" s="4"/>
      <c r="P813" s="23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4"/>
      <c r="AE813" s="1"/>
      <c r="AF813" s="1"/>
      <c r="AH813" s="1"/>
      <c r="AI813" s="1"/>
      <c r="AJ813" s="1"/>
      <c r="AK813" s="1"/>
      <c r="AN813" s="1"/>
      <c r="AO813" s="1"/>
      <c r="AP813" s="1"/>
      <c r="AQ813" s="14"/>
      <c r="AR813" s="14"/>
      <c r="AS813" s="14"/>
      <c r="AT813" s="10"/>
      <c r="AU813" s="1"/>
      <c r="AV813" s="10"/>
      <c r="AW813" s="1"/>
      <c r="AX813" s="1"/>
      <c r="AY813" s="1"/>
      <c r="AZ813" s="1"/>
      <c r="BA813" s="1"/>
      <c r="BB813" s="1"/>
      <c r="BC813" s="1"/>
      <c r="BD813" s="23"/>
      <c r="BE813" s="23"/>
      <c r="BF813" s="10"/>
      <c r="BG813" s="23"/>
      <c r="BH813" s="23"/>
      <c r="BI813" s="1"/>
    </row>
    <row r="814" spans="1:61" ht="12.75">
      <c r="A814" s="16"/>
      <c r="B814" s="22"/>
      <c r="C814" s="25"/>
      <c r="E814" s="25"/>
      <c r="F814" s="31"/>
      <c r="G814" s="31"/>
      <c r="H814" s="31"/>
      <c r="J814" s="1"/>
      <c r="L814" s="1"/>
      <c r="M814" s="1"/>
      <c r="O814" s="4"/>
      <c r="P814" s="23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4"/>
      <c r="AE814" s="1"/>
      <c r="AF814" s="1"/>
      <c r="AH814" s="1"/>
      <c r="AI814" s="1"/>
      <c r="AJ814" s="1"/>
      <c r="AK814" s="1"/>
      <c r="AN814" s="1"/>
      <c r="AO814" s="1"/>
      <c r="AP814" s="1"/>
      <c r="AQ814" s="14"/>
      <c r="AR814" s="14"/>
      <c r="AS814" s="14"/>
      <c r="AT814" s="10"/>
      <c r="AU814" s="1"/>
      <c r="AV814" s="10"/>
      <c r="AW814" s="1"/>
      <c r="AX814" s="1"/>
      <c r="AY814" s="1"/>
      <c r="AZ814" s="1"/>
      <c r="BA814" s="1"/>
      <c r="BB814" s="1"/>
      <c r="BC814" s="1"/>
      <c r="BD814" s="23"/>
      <c r="BE814" s="23"/>
      <c r="BF814" s="10"/>
      <c r="BG814" s="23"/>
      <c r="BH814" s="23"/>
      <c r="BI814" s="1"/>
    </row>
    <row r="815" spans="1:61" ht="12.75">
      <c r="A815" s="16"/>
      <c r="B815" s="22"/>
      <c r="C815" s="25"/>
      <c r="E815" s="25"/>
      <c r="F815" s="31"/>
      <c r="G815" s="31"/>
      <c r="H815" s="31"/>
      <c r="J815" s="1"/>
      <c r="L815" s="1"/>
      <c r="M815" s="1"/>
      <c r="O815" s="4"/>
      <c r="P815" s="23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4"/>
      <c r="AE815" s="1"/>
      <c r="AF815" s="1"/>
      <c r="AH815" s="1"/>
      <c r="AI815" s="1"/>
      <c r="AJ815" s="1"/>
      <c r="AK815" s="1"/>
      <c r="AN815" s="1"/>
      <c r="AO815" s="1"/>
      <c r="AP815" s="1"/>
      <c r="AQ815" s="14"/>
      <c r="AR815" s="14"/>
      <c r="AS815" s="14"/>
      <c r="AT815" s="10"/>
      <c r="AU815" s="1"/>
      <c r="AV815" s="10"/>
      <c r="AW815" s="1"/>
      <c r="AX815" s="1"/>
      <c r="AY815" s="1"/>
      <c r="AZ815" s="1"/>
      <c r="BA815" s="1"/>
      <c r="BB815" s="1"/>
      <c r="BC815" s="1"/>
      <c r="BD815" s="23"/>
      <c r="BE815" s="23"/>
      <c r="BF815" s="10"/>
      <c r="BG815" s="23"/>
      <c r="BH815" s="23"/>
      <c r="BI815" s="1"/>
    </row>
    <row r="816" spans="1:61" ht="12.75">
      <c r="A816" s="16"/>
      <c r="B816" s="22"/>
      <c r="C816" s="25"/>
      <c r="E816" s="25"/>
      <c r="F816" s="31"/>
      <c r="G816" s="31"/>
      <c r="H816" s="31"/>
      <c r="J816" s="1"/>
      <c r="L816" s="1"/>
      <c r="M816" s="1"/>
      <c r="O816" s="4"/>
      <c r="P816" s="23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4"/>
      <c r="AE816" s="1"/>
      <c r="AF816" s="1"/>
      <c r="AH816" s="1"/>
      <c r="AI816" s="1"/>
      <c r="AJ816" s="1"/>
      <c r="AK816" s="1"/>
      <c r="AN816" s="1"/>
      <c r="AO816" s="1"/>
      <c r="AP816" s="1"/>
      <c r="AQ816" s="14"/>
      <c r="AR816" s="14"/>
      <c r="AS816" s="14"/>
      <c r="AT816" s="10"/>
      <c r="AU816" s="1"/>
      <c r="AV816" s="10"/>
      <c r="AW816" s="1"/>
      <c r="AX816" s="1"/>
      <c r="AY816" s="1"/>
      <c r="AZ816" s="1"/>
      <c r="BA816" s="1"/>
      <c r="BB816" s="1"/>
      <c r="BC816" s="1"/>
      <c r="BD816" s="23"/>
      <c r="BE816" s="23"/>
      <c r="BF816" s="10"/>
      <c r="BG816" s="23"/>
      <c r="BH816" s="23"/>
      <c r="BI816" s="1"/>
    </row>
    <row r="817" spans="1:61" ht="12.75">
      <c r="A817" s="16"/>
      <c r="B817" s="22"/>
      <c r="C817" s="25"/>
      <c r="E817" s="25"/>
      <c r="F817" s="31"/>
      <c r="G817" s="31"/>
      <c r="H817" s="31"/>
      <c r="J817" s="1"/>
      <c r="L817" s="1"/>
      <c r="M817" s="1"/>
      <c r="O817" s="4"/>
      <c r="P817" s="23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4"/>
      <c r="AE817" s="1"/>
      <c r="AF817" s="1"/>
      <c r="AH817" s="1"/>
      <c r="AI817" s="1"/>
      <c r="AJ817" s="1"/>
      <c r="AK817" s="1"/>
      <c r="AN817" s="1"/>
      <c r="AO817" s="1"/>
      <c r="AP817" s="1"/>
      <c r="AQ817" s="14"/>
      <c r="AR817" s="14"/>
      <c r="AS817" s="14"/>
      <c r="AT817" s="10"/>
      <c r="AU817" s="1"/>
      <c r="AV817" s="10"/>
      <c r="AW817" s="1"/>
      <c r="AX817" s="1"/>
      <c r="AY817" s="1"/>
      <c r="AZ817" s="1"/>
      <c r="BA817" s="1"/>
      <c r="BB817" s="1"/>
      <c r="BC817" s="1"/>
      <c r="BD817" s="23"/>
      <c r="BE817" s="23"/>
      <c r="BF817" s="10"/>
      <c r="BG817" s="23"/>
      <c r="BH817" s="23"/>
      <c r="BI817" s="1"/>
    </row>
    <row r="818" spans="1:61" ht="12.75">
      <c r="A818" s="16"/>
      <c r="B818" s="22"/>
      <c r="C818" s="25"/>
      <c r="E818" s="25"/>
      <c r="F818" s="31"/>
      <c r="G818" s="31"/>
      <c r="H818" s="31"/>
      <c r="J818" s="1"/>
      <c r="L818" s="1"/>
      <c r="M818" s="1"/>
      <c r="O818" s="4"/>
      <c r="P818" s="23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4"/>
      <c r="AE818" s="1"/>
      <c r="AF818" s="1"/>
      <c r="AH818" s="1"/>
      <c r="AI818" s="1"/>
      <c r="AJ818" s="1"/>
      <c r="AK818" s="1"/>
      <c r="AN818" s="1"/>
      <c r="AO818" s="1"/>
      <c r="AP818" s="1"/>
      <c r="AQ818" s="14"/>
      <c r="AR818" s="14"/>
      <c r="AS818" s="14"/>
      <c r="AT818" s="10"/>
      <c r="AU818" s="1"/>
      <c r="AV818" s="10"/>
      <c r="AW818" s="1"/>
      <c r="AX818" s="1"/>
      <c r="AY818" s="1"/>
      <c r="AZ818" s="1"/>
      <c r="BA818" s="1"/>
      <c r="BB818" s="1"/>
      <c r="BC818" s="1"/>
      <c r="BD818" s="23"/>
      <c r="BE818" s="23"/>
      <c r="BF818" s="10"/>
      <c r="BG818" s="23"/>
      <c r="BH818" s="23"/>
      <c r="BI818" s="1"/>
    </row>
    <row r="819" spans="1:61" ht="12.75">
      <c r="A819" s="16"/>
      <c r="B819" s="22"/>
      <c r="C819" s="25"/>
      <c r="E819" s="25"/>
      <c r="F819" s="31"/>
      <c r="G819" s="31"/>
      <c r="H819" s="31"/>
      <c r="J819" s="1"/>
      <c r="L819" s="1"/>
      <c r="M819" s="1"/>
      <c r="O819" s="4"/>
      <c r="P819" s="23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4"/>
      <c r="AE819" s="1"/>
      <c r="AF819" s="1"/>
      <c r="AH819" s="1"/>
      <c r="AI819" s="1"/>
      <c r="AJ819" s="1"/>
      <c r="AK819" s="1"/>
      <c r="AN819" s="1"/>
      <c r="AO819" s="1"/>
      <c r="AP819" s="1"/>
      <c r="AQ819" s="14"/>
      <c r="AR819" s="14"/>
      <c r="AS819" s="14"/>
      <c r="AT819" s="10"/>
      <c r="AU819" s="1"/>
      <c r="AV819" s="10"/>
      <c r="AW819" s="1"/>
      <c r="AX819" s="1"/>
      <c r="AY819" s="1"/>
      <c r="AZ819" s="1"/>
      <c r="BA819" s="1"/>
      <c r="BB819" s="1"/>
      <c r="BC819" s="1"/>
      <c r="BD819" s="23"/>
      <c r="BE819" s="23"/>
      <c r="BF819" s="10"/>
      <c r="BG819" s="23"/>
      <c r="BH819" s="23"/>
      <c r="BI819" s="1"/>
    </row>
    <row r="820" spans="1:61" ht="12.75">
      <c r="A820" s="16"/>
      <c r="B820" s="22"/>
      <c r="C820" s="25"/>
      <c r="E820" s="25"/>
      <c r="F820" s="31"/>
      <c r="G820" s="31"/>
      <c r="H820" s="31"/>
      <c r="J820" s="1"/>
      <c r="L820" s="1"/>
      <c r="M820" s="1"/>
      <c r="O820" s="4"/>
      <c r="P820" s="23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4"/>
      <c r="AE820" s="1"/>
      <c r="AF820" s="1"/>
      <c r="AH820" s="1"/>
      <c r="AI820" s="1"/>
      <c r="AJ820" s="1"/>
      <c r="AK820" s="1"/>
      <c r="AN820" s="1"/>
      <c r="AO820" s="1"/>
      <c r="AP820" s="1"/>
      <c r="AQ820" s="14"/>
      <c r="AR820" s="14"/>
      <c r="AS820" s="14"/>
      <c r="AT820" s="10"/>
      <c r="AU820" s="1"/>
      <c r="AV820" s="10"/>
      <c r="AW820" s="1"/>
      <c r="AX820" s="1"/>
      <c r="AY820" s="1"/>
      <c r="AZ820" s="1"/>
      <c r="BA820" s="1"/>
      <c r="BB820" s="1"/>
      <c r="BC820" s="1"/>
      <c r="BD820" s="23"/>
      <c r="BE820" s="23"/>
      <c r="BF820" s="10"/>
      <c r="BG820" s="23"/>
      <c r="BH820" s="23"/>
      <c r="BI820" s="1"/>
    </row>
    <row r="821" spans="1:61" ht="12.75">
      <c r="A821" s="16"/>
      <c r="B821" s="22"/>
      <c r="C821" s="25"/>
      <c r="E821" s="25"/>
      <c r="F821" s="31"/>
      <c r="G821" s="31"/>
      <c r="H821" s="31"/>
      <c r="J821" s="1"/>
      <c r="L821" s="1"/>
      <c r="M821" s="1"/>
      <c r="O821" s="4"/>
      <c r="P821" s="23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4"/>
      <c r="AE821" s="1"/>
      <c r="AF821" s="1"/>
      <c r="AH821" s="1"/>
      <c r="AI821" s="1"/>
      <c r="AJ821" s="1"/>
      <c r="AK821" s="1"/>
      <c r="AN821" s="1"/>
      <c r="AO821" s="1"/>
      <c r="AP821" s="1"/>
      <c r="AQ821" s="14"/>
      <c r="AR821" s="14"/>
      <c r="AS821" s="14"/>
      <c r="AT821" s="10"/>
      <c r="AU821" s="1"/>
      <c r="AV821" s="10"/>
      <c r="AW821" s="1"/>
      <c r="AX821" s="1"/>
      <c r="AY821" s="1"/>
      <c r="AZ821" s="1"/>
      <c r="BA821" s="1"/>
      <c r="BB821" s="1"/>
      <c r="BC821" s="1"/>
      <c r="BD821" s="23"/>
      <c r="BE821" s="23"/>
      <c r="BF821" s="10"/>
      <c r="BG821" s="23"/>
      <c r="BH821" s="23"/>
      <c r="BI821" s="1"/>
    </row>
    <row r="822" spans="1:61" ht="12.75">
      <c r="A822" s="16"/>
      <c r="B822" s="22"/>
      <c r="C822" s="25"/>
      <c r="E822" s="25"/>
      <c r="F822" s="31"/>
      <c r="G822" s="31"/>
      <c r="H822" s="31"/>
      <c r="J822" s="1"/>
      <c r="L822" s="1"/>
      <c r="M822" s="1"/>
      <c r="O822" s="4"/>
      <c r="P822" s="23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4"/>
      <c r="AE822" s="1"/>
      <c r="AF822" s="1"/>
      <c r="AH822" s="1"/>
      <c r="AI822" s="1"/>
      <c r="AJ822" s="1"/>
      <c r="AK822" s="1"/>
      <c r="AN822" s="1"/>
      <c r="AO822" s="1"/>
      <c r="AP822" s="1"/>
      <c r="AQ822" s="14"/>
      <c r="AR822" s="14"/>
      <c r="AS822" s="14"/>
      <c r="AT822" s="10"/>
      <c r="AU822" s="1"/>
      <c r="AV822" s="10"/>
      <c r="AW822" s="1"/>
      <c r="AX822" s="1"/>
      <c r="AY822" s="1"/>
      <c r="AZ822" s="1"/>
      <c r="BA822" s="1"/>
      <c r="BB822" s="1"/>
      <c r="BC822" s="1"/>
      <c r="BD822" s="23"/>
      <c r="BE822" s="23"/>
      <c r="BF822" s="10"/>
      <c r="BG822" s="23"/>
      <c r="BH822" s="23"/>
      <c r="BI822" s="1"/>
    </row>
    <row r="823" spans="1:61" ht="12.75">
      <c r="A823" s="16"/>
      <c r="B823" s="22"/>
      <c r="C823" s="25"/>
      <c r="E823" s="25"/>
      <c r="F823" s="31"/>
      <c r="G823" s="31"/>
      <c r="H823" s="31"/>
      <c r="J823" s="1"/>
      <c r="L823" s="1"/>
      <c r="M823" s="1"/>
      <c r="O823" s="4"/>
      <c r="P823" s="23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4"/>
      <c r="AE823" s="1"/>
      <c r="AF823" s="1"/>
      <c r="AH823" s="1"/>
      <c r="AI823" s="1"/>
      <c r="AJ823" s="1"/>
      <c r="AK823" s="1"/>
      <c r="AN823" s="1"/>
      <c r="AO823" s="1"/>
      <c r="AP823" s="1"/>
      <c r="AQ823" s="14"/>
      <c r="AR823" s="14"/>
      <c r="AS823" s="14"/>
      <c r="AT823" s="10"/>
      <c r="AU823" s="1"/>
      <c r="AV823" s="10"/>
      <c r="AW823" s="1"/>
      <c r="AX823" s="1"/>
      <c r="AY823" s="1"/>
      <c r="AZ823" s="1"/>
      <c r="BA823" s="1"/>
      <c r="BB823" s="1"/>
      <c r="BC823" s="1"/>
      <c r="BD823" s="23"/>
      <c r="BE823" s="23"/>
      <c r="BF823" s="10"/>
      <c r="BG823" s="23"/>
      <c r="BH823" s="23"/>
      <c r="BI823" s="1"/>
    </row>
    <row r="824" spans="1:61" ht="12.75">
      <c r="A824" s="16"/>
      <c r="B824" s="22"/>
      <c r="C824" s="25"/>
      <c r="E824" s="25"/>
      <c r="F824" s="31"/>
      <c r="G824" s="31"/>
      <c r="H824" s="31"/>
      <c r="J824" s="1"/>
      <c r="L824" s="1"/>
      <c r="M824" s="1"/>
      <c r="O824" s="4"/>
      <c r="P824" s="23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4"/>
      <c r="AE824" s="1"/>
      <c r="AF824" s="1"/>
      <c r="AH824" s="1"/>
      <c r="AI824" s="1"/>
      <c r="AJ824" s="1"/>
      <c r="AK824" s="1"/>
      <c r="AN824" s="1"/>
      <c r="AO824" s="1"/>
      <c r="AP824" s="1"/>
      <c r="AQ824" s="14"/>
      <c r="AR824" s="14"/>
      <c r="AS824" s="14"/>
      <c r="AT824" s="10"/>
      <c r="AU824" s="1"/>
      <c r="AV824" s="10"/>
      <c r="AW824" s="1"/>
      <c r="AX824" s="1"/>
      <c r="AY824" s="1"/>
      <c r="AZ824" s="1"/>
      <c r="BA824" s="1"/>
      <c r="BB824" s="1"/>
      <c r="BC824" s="1"/>
      <c r="BD824" s="23"/>
      <c r="BE824" s="23"/>
      <c r="BF824" s="10"/>
      <c r="BG824" s="23"/>
      <c r="BH824" s="23"/>
      <c r="BI824" s="1"/>
    </row>
    <row r="825" spans="1:61" ht="12.75">
      <c r="A825" s="16"/>
      <c r="B825" s="22"/>
      <c r="C825" s="25"/>
      <c r="E825" s="25"/>
      <c r="F825" s="31"/>
      <c r="G825" s="31"/>
      <c r="H825" s="31"/>
      <c r="J825" s="1"/>
      <c r="L825" s="1"/>
      <c r="M825" s="1"/>
      <c r="O825" s="4"/>
      <c r="P825" s="23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4"/>
      <c r="AE825" s="1"/>
      <c r="AF825" s="1"/>
      <c r="AH825" s="1"/>
      <c r="AI825" s="1"/>
      <c r="AJ825" s="1"/>
      <c r="AK825" s="1"/>
      <c r="AN825" s="1"/>
      <c r="AO825" s="1"/>
      <c r="AP825" s="1"/>
      <c r="AQ825" s="14"/>
      <c r="AR825" s="14"/>
      <c r="AS825" s="14"/>
      <c r="AT825" s="10"/>
      <c r="AU825" s="1"/>
      <c r="AV825" s="10"/>
      <c r="AW825" s="1"/>
      <c r="AX825" s="1"/>
      <c r="AY825" s="1"/>
      <c r="AZ825" s="1"/>
      <c r="BA825" s="1"/>
      <c r="BB825" s="1"/>
      <c r="BC825" s="1"/>
      <c r="BD825" s="23"/>
      <c r="BE825" s="23"/>
      <c r="BF825" s="10"/>
      <c r="BG825" s="23"/>
      <c r="BH825" s="23"/>
      <c r="BI825" s="1"/>
    </row>
    <row r="826" spans="1:61" ht="12.75">
      <c r="A826" s="16"/>
      <c r="B826" s="22"/>
      <c r="C826" s="25"/>
      <c r="E826" s="25"/>
      <c r="F826" s="31"/>
      <c r="G826" s="31"/>
      <c r="H826" s="31"/>
      <c r="J826" s="1"/>
      <c r="L826" s="1"/>
      <c r="M826" s="1"/>
      <c r="O826" s="4"/>
      <c r="P826" s="23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4"/>
      <c r="AE826" s="1"/>
      <c r="AF826" s="1"/>
      <c r="AH826" s="1"/>
      <c r="AI826" s="1"/>
      <c r="AJ826" s="1"/>
      <c r="AK826" s="1"/>
      <c r="AN826" s="1"/>
      <c r="AO826" s="1"/>
      <c r="AP826" s="1"/>
      <c r="AQ826" s="14"/>
      <c r="AR826" s="14"/>
      <c r="AS826" s="14"/>
      <c r="AT826" s="10"/>
      <c r="AU826" s="1"/>
      <c r="AV826" s="10"/>
      <c r="AW826" s="1"/>
      <c r="AX826" s="1"/>
      <c r="AY826" s="1"/>
      <c r="AZ826" s="1"/>
      <c r="BA826" s="1"/>
      <c r="BB826" s="1"/>
      <c r="BC826" s="1"/>
      <c r="BD826" s="23"/>
      <c r="BE826" s="23"/>
      <c r="BF826" s="10"/>
      <c r="BG826" s="23"/>
      <c r="BH826" s="23"/>
      <c r="BI826" s="1"/>
    </row>
    <row r="827" spans="1:61" ht="12.75">
      <c r="A827" s="16"/>
      <c r="B827" s="22"/>
      <c r="C827" s="25"/>
      <c r="E827" s="25"/>
      <c r="F827" s="31"/>
      <c r="G827" s="31"/>
      <c r="H827" s="31"/>
      <c r="J827" s="1"/>
      <c r="L827" s="1"/>
      <c r="M827" s="1"/>
      <c r="O827" s="4"/>
      <c r="P827" s="23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4"/>
      <c r="AE827" s="1"/>
      <c r="AF827" s="1"/>
      <c r="AH827" s="1"/>
      <c r="AI827" s="1"/>
      <c r="AJ827" s="1"/>
      <c r="AK827" s="1"/>
      <c r="AN827" s="1"/>
      <c r="AO827" s="1"/>
      <c r="AP827" s="1"/>
      <c r="AQ827" s="14"/>
      <c r="AR827" s="14"/>
      <c r="AS827" s="14"/>
      <c r="AT827" s="10"/>
      <c r="AU827" s="1"/>
      <c r="AV827" s="10"/>
      <c r="AW827" s="1"/>
      <c r="AX827" s="1"/>
      <c r="AY827" s="1"/>
      <c r="AZ827" s="1"/>
      <c r="BA827" s="1"/>
      <c r="BB827" s="1"/>
      <c r="BC827" s="1"/>
      <c r="BD827" s="23"/>
      <c r="BE827" s="23"/>
      <c r="BF827" s="10"/>
      <c r="BG827" s="23"/>
      <c r="BH827" s="23"/>
      <c r="BI827" s="1"/>
    </row>
    <row r="828" spans="1:61" ht="12.75">
      <c r="A828" s="16"/>
      <c r="B828" s="22"/>
      <c r="C828" s="25"/>
      <c r="E828" s="25"/>
      <c r="F828" s="31"/>
      <c r="G828" s="31"/>
      <c r="H828" s="31"/>
      <c r="J828" s="1"/>
      <c r="L828" s="1"/>
      <c r="M828" s="1"/>
      <c r="O828" s="4"/>
      <c r="P828" s="23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4"/>
      <c r="AE828" s="1"/>
      <c r="AF828" s="1"/>
      <c r="AH828" s="1"/>
      <c r="AI828" s="1"/>
      <c r="AJ828" s="1"/>
      <c r="AK828" s="1"/>
      <c r="AN828" s="1"/>
      <c r="AO828" s="1"/>
      <c r="AP828" s="1"/>
      <c r="AQ828" s="14"/>
      <c r="AR828" s="14"/>
      <c r="AS828" s="14"/>
      <c r="AT828" s="10"/>
      <c r="AU828" s="1"/>
      <c r="AV828" s="10"/>
      <c r="AW828" s="1"/>
      <c r="AX828" s="1"/>
      <c r="AY828" s="1"/>
      <c r="AZ828" s="1"/>
      <c r="BA828" s="1"/>
      <c r="BB828" s="1"/>
      <c r="BC828" s="1"/>
      <c r="BD828" s="23"/>
      <c r="BE828" s="23"/>
      <c r="BF828" s="10"/>
      <c r="BG828" s="23"/>
      <c r="BH828" s="23"/>
      <c r="BI828" s="1"/>
    </row>
    <row r="829" spans="1:61" ht="12.75">
      <c r="A829" s="16"/>
      <c r="B829" s="22"/>
      <c r="C829" s="25"/>
      <c r="E829" s="25"/>
      <c r="F829" s="31"/>
      <c r="G829" s="31"/>
      <c r="H829" s="31"/>
      <c r="J829" s="1"/>
      <c r="L829" s="1"/>
      <c r="M829" s="1"/>
      <c r="O829" s="4"/>
      <c r="P829" s="23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4"/>
      <c r="AE829" s="1"/>
      <c r="AF829" s="1"/>
      <c r="AH829" s="1"/>
      <c r="AI829" s="1"/>
      <c r="AJ829" s="1"/>
      <c r="AK829" s="1"/>
      <c r="AN829" s="1"/>
      <c r="AO829" s="1"/>
      <c r="AP829" s="1"/>
      <c r="AQ829" s="14"/>
      <c r="AR829" s="14"/>
      <c r="AS829" s="14"/>
      <c r="AT829" s="10"/>
      <c r="AU829" s="1"/>
      <c r="AV829" s="10"/>
      <c r="AW829" s="1"/>
      <c r="AX829" s="1"/>
      <c r="AY829" s="1"/>
      <c r="AZ829" s="1"/>
      <c r="BA829" s="1"/>
      <c r="BB829" s="1"/>
      <c r="BC829" s="1"/>
      <c r="BD829" s="23"/>
      <c r="BE829" s="23"/>
      <c r="BF829" s="10"/>
      <c r="BG829" s="23"/>
      <c r="BH829" s="23"/>
      <c r="BI829" s="1"/>
    </row>
    <row r="830" spans="1:61" ht="12.75">
      <c r="A830" s="16"/>
      <c r="B830" s="22"/>
      <c r="C830" s="25"/>
      <c r="E830" s="25"/>
      <c r="F830" s="31"/>
      <c r="G830" s="31"/>
      <c r="H830" s="31"/>
      <c r="J830" s="1"/>
      <c r="L830" s="1"/>
      <c r="M830" s="1"/>
      <c r="O830" s="4"/>
      <c r="P830" s="23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4"/>
      <c r="AE830" s="1"/>
      <c r="AF830" s="1"/>
      <c r="AH830" s="1"/>
      <c r="AI830" s="1"/>
      <c r="AJ830" s="1"/>
      <c r="AK830" s="1"/>
      <c r="AN830" s="1"/>
      <c r="AO830" s="1"/>
      <c r="AP830" s="1"/>
      <c r="AQ830" s="14"/>
      <c r="AR830" s="14"/>
      <c r="AS830" s="14"/>
      <c r="AT830" s="10"/>
      <c r="AU830" s="1"/>
      <c r="AV830" s="10"/>
      <c r="AW830" s="1"/>
      <c r="AX830" s="1"/>
      <c r="AY830" s="1"/>
      <c r="AZ830" s="1"/>
      <c r="BA830" s="1"/>
      <c r="BB830" s="1"/>
      <c r="BC830" s="1"/>
      <c r="BD830" s="23"/>
      <c r="BE830" s="23"/>
      <c r="BF830" s="10"/>
      <c r="BG830" s="23"/>
      <c r="BH830" s="23"/>
      <c r="BI830" s="1"/>
    </row>
    <row r="831" spans="1:61" ht="12.75">
      <c r="A831" s="16"/>
      <c r="B831" s="22"/>
      <c r="C831" s="25"/>
      <c r="E831" s="25"/>
      <c r="F831" s="31"/>
      <c r="G831" s="31"/>
      <c r="H831" s="31"/>
      <c r="J831" s="1"/>
      <c r="L831" s="1"/>
      <c r="M831" s="1"/>
      <c r="O831" s="4"/>
      <c r="P831" s="23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4"/>
      <c r="AE831" s="1"/>
      <c r="AF831" s="1"/>
      <c r="AH831" s="1"/>
      <c r="AI831" s="1"/>
      <c r="AJ831" s="1"/>
      <c r="AK831" s="1"/>
      <c r="AN831" s="1"/>
      <c r="AO831" s="1"/>
      <c r="AP831" s="1"/>
      <c r="AQ831" s="14"/>
      <c r="AR831" s="14"/>
      <c r="AS831" s="14"/>
      <c r="AT831" s="10"/>
      <c r="AU831" s="1"/>
      <c r="AV831" s="10"/>
      <c r="AW831" s="1"/>
      <c r="AX831" s="1"/>
      <c r="AY831" s="1"/>
      <c r="AZ831" s="1"/>
      <c r="BA831" s="1"/>
      <c r="BB831" s="1"/>
      <c r="BC831" s="1"/>
      <c r="BD831" s="23"/>
      <c r="BE831" s="23"/>
      <c r="BF831" s="10"/>
      <c r="BG831" s="23"/>
      <c r="BH831" s="23"/>
      <c r="BI831" s="1"/>
    </row>
    <row r="832" spans="1:61" ht="12.75">
      <c r="A832" s="16"/>
      <c r="B832" s="22"/>
      <c r="C832" s="25"/>
      <c r="E832" s="25"/>
      <c r="F832" s="31"/>
      <c r="G832" s="31"/>
      <c r="H832" s="31"/>
      <c r="J832" s="1"/>
      <c r="L832" s="1"/>
      <c r="M832" s="1"/>
      <c r="O832" s="4"/>
      <c r="P832" s="23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4"/>
      <c r="AE832" s="1"/>
      <c r="AF832" s="1"/>
      <c r="AH832" s="1"/>
      <c r="AI832" s="1"/>
      <c r="AJ832" s="1"/>
      <c r="AK832" s="1"/>
      <c r="AN832" s="1"/>
      <c r="AO832" s="1"/>
      <c r="AP832" s="1"/>
      <c r="AQ832" s="14"/>
      <c r="AR832" s="14"/>
      <c r="AS832" s="14"/>
      <c r="AT832" s="10"/>
      <c r="AU832" s="1"/>
      <c r="AV832" s="10"/>
      <c r="AW832" s="1"/>
      <c r="AX832" s="1"/>
      <c r="AY832" s="1"/>
      <c r="AZ832" s="1"/>
      <c r="BA832" s="1"/>
      <c r="BB832" s="1"/>
      <c r="BC832" s="1"/>
      <c r="BD832" s="23"/>
      <c r="BE832" s="23"/>
      <c r="BF832" s="10"/>
      <c r="BG832" s="23"/>
      <c r="BH832" s="23"/>
      <c r="BI832" s="1"/>
    </row>
    <row r="833" spans="1:61" ht="12.75">
      <c r="A833" s="16"/>
      <c r="B833" s="22"/>
      <c r="C833" s="25"/>
      <c r="E833" s="25"/>
      <c r="F833" s="31"/>
      <c r="G833" s="31"/>
      <c r="H833" s="31"/>
      <c r="J833" s="1"/>
      <c r="L833" s="1"/>
      <c r="M833" s="1"/>
      <c r="O833" s="4"/>
      <c r="P833" s="23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4"/>
      <c r="AE833" s="1"/>
      <c r="AF833" s="1"/>
      <c r="AH833" s="1"/>
      <c r="AI833" s="1"/>
      <c r="AJ833" s="1"/>
      <c r="AK833" s="1"/>
      <c r="AN833" s="1"/>
      <c r="AO833" s="1"/>
      <c r="AP833" s="1"/>
      <c r="AQ833" s="14"/>
      <c r="AR833" s="14"/>
      <c r="AS833" s="14"/>
      <c r="AT833" s="10"/>
      <c r="AU833" s="1"/>
      <c r="AV833" s="10"/>
      <c r="AW833" s="1"/>
      <c r="AX833" s="1"/>
      <c r="AY833" s="1"/>
      <c r="AZ833" s="1"/>
      <c r="BA833" s="1"/>
      <c r="BB833" s="1"/>
      <c r="BC833" s="1"/>
      <c r="BD833" s="23"/>
      <c r="BE833" s="23"/>
      <c r="BF833" s="10"/>
      <c r="BG833" s="23"/>
      <c r="BH833" s="23"/>
      <c r="BI833" s="1"/>
    </row>
    <row r="834" spans="1:61" ht="12.75">
      <c r="A834" s="16"/>
      <c r="B834" s="22"/>
      <c r="C834" s="25"/>
      <c r="E834" s="25"/>
      <c r="F834" s="31"/>
      <c r="G834" s="31"/>
      <c r="H834" s="31"/>
      <c r="J834" s="1"/>
      <c r="L834" s="1"/>
      <c r="M834" s="1"/>
      <c r="O834" s="4"/>
      <c r="P834" s="23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4"/>
      <c r="AE834" s="1"/>
      <c r="AF834" s="1"/>
      <c r="AH834" s="1"/>
      <c r="AI834" s="1"/>
      <c r="AJ834" s="1"/>
      <c r="AK834" s="1"/>
      <c r="AN834" s="1"/>
      <c r="AO834" s="1"/>
      <c r="AP834" s="1"/>
      <c r="AQ834" s="14"/>
      <c r="AR834" s="14"/>
      <c r="AS834" s="14"/>
      <c r="AT834" s="10"/>
      <c r="AU834" s="1"/>
      <c r="AV834" s="10"/>
      <c r="AW834" s="1"/>
      <c r="AX834" s="1"/>
      <c r="AY834" s="1"/>
      <c r="AZ834" s="1"/>
      <c r="BA834" s="1"/>
      <c r="BB834" s="1"/>
      <c r="BC834" s="1"/>
      <c r="BD834" s="23"/>
      <c r="BE834" s="23"/>
      <c r="BF834" s="10"/>
      <c r="BG834" s="23"/>
      <c r="BH834" s="23"/>
      <c r="BI834" s="1"/>
    </row>
    <row r="835" spans="1:61" ht="12.75">
      <c r="A835" s="16"/>
      <c r="B835" s="22"/>
      <c r="C835" s="25"/>
      <c r="E835" s="25"/>
      <c r="F835" s="31"/>
      <c r="G835" s="31"/>
      <c r="H835" s="31"/>
      <c r="J835" s="1"/>
      <c r="L835" s="1"/>
      <c r="M835" s="1"/>
      <c r="O835" s="4"/>
      <c r="P835" s="23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4"/>
      <c r="AE835" s="1"/>
      <c r="AF835" s="1"/>
      <c r="AH835" s="1"/>
      <c r="AI835" s="1"/>
      <c r="AJ835" s="1"/>
      <c r="AK835" s="1"/>
      <c r="AN835" s="1"/>
      <c r="AO835" s="1"/>
      <c r="AP835" s="1"/>
      <c r="AQ835" s="14"/>
      <c r="AR835" s="14"/>
      <c r="AS835" s="14"/>
      <c r="AT835" s="10"/>
      <c r="AU835" s="1"/>
      <c r="AV835" s="10"/>
      <c r="AW835" s="1"/>
      <c r="AX835" s="1"/>
      <c r="AY835" s="1"/>
      <c r="AZ835" s="1"/>
      <c r="BA835" s="1"/>
      <c r="BB835" s="1"/>
      <c r="BC835" s="1"/>
      <c r="BD835" s="23"/>
      <c r="BE835" s="23"/>
      <c r="BF835" s="10"/>
      <c r="BG835" s="23"/>
      <c r="BH835" s="23"/>
      <c r="BI835" s="1"/>
    </row>
    <row r="836" spans="1:61" ht="12.75">
      <c r="A836" s="16"/>
      <c r="B836" s="22"/>
      <c r="C836" s="25"/>
      <c r="E836" s="25"/>
      <c r="F836" s="31"/>
      <c r="G836" s="31"/>
      <c r="H836" s="31"/>
      <c r="J836" s="1"/>
      <c r="L836" s="1"/>
      <c r="M836" s="1"/>
      <c r="O836" s="4"/>
      <c r="P836" s="23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4"/>
      <c r="AE836" s="1"/>
      <c r="AF836" s="1"/>
      <c r="AH836" s="1"/>
      <c r="AI836" s="1"/>
      <c r="AJ836" s="1"/>
      <c r="AK836" s="1"/>
      <c r="AN836" s="1"/>
      <c r="AO836" s="1"/>
      <c r="AP836" s="1"/>
      <c r="AQ836" s="14"/>
      <c r="AR836" s="14"/>
      <c r="AS836" s="14"/>
      <c r="AT836" s="10"/>
      <c r="AU836" s="1"/>
      <c r="AV836" s="10"/>
      <c r="AW836" s="1"/>
      <c r="AX836" s="1"/>
      <c r="AY836" s="1"/>
      <c r="AZ836" s="1"/>
      <c r="BA836" s="1"/>
      <c r="BB836" s="1"/>
      <c r="BC836" s="1"/>
      <c r="BD836" s="23"/>
      <c r="BE836" s="23"/>
      <c r="BF836" s="10"/>
      <c r="BG836" s="23"/>
      <c r="BH836" s="23"/>
      <c r="BI836" s="1"/>
    </row>
    <row r="837" spans="1:61" ht="12.75">
      <c r="A837" s="16"/>
      <c r="B837" s="22"/>
      <c r="C837" s="25"/>
      <c r="E837" s="25"/>
      <c r="F837" s="31"/>
      <c r="G837" s="31"/>
      <c r="H837" s="31"/>
      <c r="J837" s="1"/>
      <c r="L837" s="1"/>
      <c r="M837" s="1"/>
      <c r="O837" s="4"/>
      <c r="P837" s="23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4"/>
      <c r="AE837" s="1"/>
      <c r="AF837" s="1"/>
      <c r="AH837" s="1"/>
      <c r="AI837" s="1"/>
      <c r="AJ837" s="1"/>
      <c r="AK837" s="1"/>
      <c r="AN837" s="1"/>
      <c r="AO837" s="1"/>
      <c r="AP837" s="1"/>
      <c r="AQ837" s="14"/>
      <c r="AR837" s="14"/>
      <c r="AS837" s="14"/>
      <c r="AT837" s="10"/>
      <c r="AU837" s="1"/>
      <c r="AV837" s="10"/>
      <c r="AW837" s="1"/>
      <c r="AX837" s="1"/>
      <c r="AY837" s="1"/>
      <c r="AZ837" s="1"/>
      <c r="BA837" s="1"/>
      <c r="BB837" s="1"/>
      <c r="BC837" s="1"/>
      <c r="BD837" s="23"/>
      <c r="BE837" s="23"/>
      <c r="BF837" s="10"/>
      <c r="BG837" s="23"/>
      <c r="BH837" s="23"/>
      <c r="BI837" s="1"/>
    </row>
    <row r="838" spans="1:61" ht="12.75">
      <c r="A838" s="16"/>
      <c r="B838" s="22"/>
      <c r="C838" s="25"/>
      <c r="E838" s="25"/>
      <c r="F838" s="31"/>
      <c r="G838" s="31"/>
      <c r="H838" s="31"/>
      <c r="J838" s="1"/>
      <c r="L838" s="1"/>
      <c r="M838" s="1"/>
      <c r="O838" s="4"/>
      <c r="P838" s="23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4"/>
      <c r="AE838" s="1"/>
      <c r="AF838" s="1"/>
      <c r="AH838" s="1"/>
      <c r="AI838" s="1"/>
      <c r="AJ838" s="1"/>
      <c r="AK838" s="1"/>
      <c r="AN838" s="1"/>
      <c r="AO838" s="1"/>
      <c r="AP838" s="1"/>
      <c r="AQ838" s="14"/>
      <c r="AR838" s="14"/>
      <c r="AS838" s="14"/>
      <c r="AT838" s="10"/>
      <c r="AU838" s="1"/>
      <c r="AV838" s="10"/>
      <c r="AW838" s="1"/>
      <c r="AX838" s="1"/>
      <c r="AY838" s="1"/>
      <c r="AZ838" s="1"/>
      <c r="BA838" s="1"/>
      <c r="BB838" s="1"/>
      <c r="BC838" s="1"/>
      <c r="BD838" s="23"/>
      <c r="BE838" s="23"/>
      <c r="BF838" s="10"/>
      <c r="BG838" s="23"/>
      <c r="BH838" s="23"/>
      <c r="BI838" s="1"/>
    </row>
    <row r="839" spans="1:61" ht="12.75">
      <c r="A839" s="16"/>
      <c r="B839" s="22"/>
      <c r="C839" s="25"/>
      <c r="E839" s="25"/>
      <c r="F839" s="31"/>
      <c r="G839" s="31"/>
      <c r="H839" s="31"/>
      <c r="J839" s="1"/>
      <c r="L839" s="1"/>
      <c r="M839" s="1"/>
      <c r="O839" s="4"/>
      <c r="P839" s="23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4"/>
      <c r="AE839" s="1"/>
      <c r="AF839" s="1"/>
      <c r="AH839" s="1"/>
      <c r="AI839" s="1"/>
      <c r="AJ839" s="1"/>
      <c r="AK839" s="1"/>
      <c r="AN839" s="1"/>
      <c r="AO839" s="1"/>
      <c r="AP839" s="1"/>
      <c r="AQ839" s="14"/>
      <c r="AR839" s="14"/>
      <c r="AS839" s="14"/>
      <c r="AT839" s="10"/>
      <c r="AU839" s="1"/>
      <c r="AV839" s="10"/>
      <c r="AW839" s="1"/>
      <c r="AX839" s="1"/>
      <c r="AY839" s="1"/>
      <c r="AZ839" s="1"/>
      <c r="BA839" s="1"/>
      <c r="BB839" s="1"/>
      <c r="BC839" s="1"/>
      <c r="BD839" s="23"/>
      <c r="BE839" s="23"/>
      <c r="BF839" s="10"/>
      <c r="BG839" s="23"/>
      <c r="BH839" s="23"/>
      <c r="BI839" s="1"/>
    </row>
    <row r="840" spans="1:61" ht="12.75">
      <c r="A840" s="16"/>
      <c r="B840" s="22"/>
      <c r="C840" s="25"/>
      <c r="E840" s="25"/>
      <c r="F840" s="31"/>
      <c r="G840" s="31"/>
      <c r="H840" s="31"/>
      <c r="J840" s="1"/>
      <c r="L840" s="1"/>
      <c r="M840" s="1"/>
      <c r="O840" s="4"/>
      <c r="P840" s="23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4"/>
      <c r="AE840" s="1"/>
      <c r="AF840" s="1"/>
      <c r="AH840" s="1"/>
      <c r="AI840" s="1"/>
      <c r="AJ840" s="1"/>
      <c r="AK840" s="1"/>
      <c r="AN840" s="1"/>
      <c r="AO840" s="1"/>
      <c r="AP840" s="1"/>
      <c r="AQ840" s="14"/>
      <c r="AR840" s="14"/>
      <c r="AS840" s="14"/>
      <c r="AT840" s="10"/>
      <c r="AU840" s="1"/>
      <c r="AV840" s="10"/>
      <c r="AW840" s="1"/>
      <c r="AX840" s="1"/>
      <c r="AY840" s="1"/>
      <c r="AZ840" s="1"/>
      <c r="BA840" s="1"/>
      <c r="BB840" s="1"/>
      <c r="BC840" s="1"/>
      <c r="BD840" s="23"/>
      <c r="BE840" s="23"/>
      <c r="BF840" s="10"/>
      <c r="BG840" s="23"/>
      <c r="BH840" s="23"/>
      <c r="BI840" s="1"/>
    </row>
    <row r="841" spans="1:61" ht="12.75">
      <c r="A841" s="16"/>
      <c r="B841" s="22"/>
      <c r="C841" s="25"/>
      <c r="E841" s="25"/>
      <c r="F841" s="31"/>
      <c r="G841" s="31"/>
      <c r="H841" s="31"/>
      <c r="J841" s="1"/>
      <c r="L841" s="1"/>
      <c r="M841" s="1"/>
      <c r="O841" s="4"/>
      <c r="P841" s="23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4"/>
      <c r="AE841" s="1"/>
      <c r="AF841" s="1"/>
      <c r="AH841" s="1"/>
      <c r="AI841" s="1"/>
      <c r="AJ841" s="1"/>
      <c r="AK841" s="1"/>
      <c r="AN841" s="1"/>
      <c r="AO841" s="1"/>
      <c r="AP841" s="1"/>
      <c r="AQ841" s="14"/>
      <c r="AR841" s="14"/>
      <c r="AS841" s="14"/>
      <c r="AT841" s="10"/>
      <c r="AU841" s="1"/>
      <c r="AV841" s="10"/>
      <c r="AW841" s="1"/>
      <c r="AX841" s="1"/>
      <c r="AY841" s="1"/>
      <c r="AZ841" s="1"/>
      <c r="BA841" s="1"/>
      <c r="BB841" s="1"/>
      <c r="BC841" s="1"/>
      <c r="BD841" s="23"/>
      <c r="BE841" s="23"/>
      <c r="BF841" s="10"/>
      <c r="BG841" s="23"/>
      <c r="BH841" s="23"/>
      <c r="BI841" s="1"/>
    </row>
    <row r="842" spans="1:61" ht="12.75">
      <c r="A842" s="16"/>
      <c r="B842" s="22"/>
      <c r="C842" s="25"/>
      <c r="E842" s="25"/>
      <c r="F842" s="31"/>
      <c r="G842" s="31"/>
      <c r="H842" s="31"/>
      <c r="J842" s="1"/>
      <c r="L842" s="1"/>
      <c r="M842" s="1"/>
      <c r="O842" s="4"/>
      <c r="P842" s="23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4"/>
      <c r="AE842" s="1"/>
      <c r="AF842" s="1"/>
      <c r="AH842" s="1"/>
      <c r="AI842" s="1"/>
      <c r="AJ842" s="1"/>
      <c r="AK842" s="1"/>
      <c r="AN842" s="1"/>
      <c r="AO842" s="1"/>
      <c r="AP842" s="1"/>
      <c r="AQ842" s="14"/>
      <c r="AR842" s="14"/>
      <c r="AS842" s="14"/>
      <c r="AT842" s="10"/>
      <c r="AU842" s="1"/>
      <c r="AV842" s="10"/>
      <c r="AW842" s="1"/>
      <c r="AX842" s="1"/>
      <c r="AY842" s="1"/>
      <c r="AZ842" s="1"/>
      <c r="BA842" s="1"/>
      <c r="BB842" s="1"/>
      <c r="BC842" s="1"/>
      <c r="BD842" s="23"/>
      <c r="BE842" s="23"/>
      <c r="BF842" s="10"/>
      <c r="BG842" s="23"/>
      <c r="BH842" s="23"/>
      <c r="BI842" s="1"/>
    </row>
    <row r="843" spans="1:61" ht="12.75">
      <c r="A843" s="16"/>
      <c r="B843" s="22"/>
      <c r="C843" s="25"/>
      <c r="E843" s="25"/>
      <c r="F843" s="31"/>
      <c r="G843" s="31"/>
      <c r="H843" s="31"/>
      <c r="J843" s="1"/>
      <c r="L843" s="1"/>
      <c r="M843" s="1"/>
      <c r="O843" s="4"/>
      <c r="P843" s="23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4"/>
      <c r="AE843" s="1"/>
      <c r="AF843" s="1"/>
      <c r="AH843" s="1"/>
      <c r="AI843" s="1"/>
      <c r="AJ843" s="1"/>
      <c r="AK843" s="1"/>
      <c r="AN843" s="1"/>
      <c r="AO843" s="1"/>
      <c r="AP843" s="1"/>
      <c r="AQ843" s="14"/>
      <c r="AR843" s="14"/>
      <c r="AS843" s="14"/>
      <c r="AT843" s="10"/>
      <c r="AU843" s="1"/>
      <c r="AV843" s="10"/>
      <c r="AW843" s="1"/>
      <c r="AX843" s="1"/>
      <c r="AY843" s="1"/>
      <c r="AZ843" s="1"/>
      <c r="BA843" s="1"/>
      <c r="BB843" s="1"/>
      <c r="BC843" s="1"/>
      <c r="BD843" s="23"/>
      <c r="BE843" s="23"/>
      <c r="BF843" s="10"/>
      <c r="BG843" s="23"/>
      <c r="BH843" s="23"/>
      <c r="BI843" s="1"/>
    </row>
    <row r="844" spans="1:61" ht="12.75">
      <c r="A844" s="16"/>
      <c r="B844" s="22"/>
      <c r="C844" s="25"/>
      <c r="E844" s="25"/>
      <c r="F844" s="31"/>
      <c r="G844" s="31"/>
      <c r="H844" s="31"/>
      <c r="J844" s="1"/>
      <c r="L844" s="1"/>
      <c r="M844" s="1"/>
      <c r="O844" s="4"/>
      <c r="P844" s="23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4"/>
      <c r="AE844" s="1"/>
      <c r="AF844" s="1"/>
      <c r="AH844" s="1"/>
      <c r="AI844" s="1"/>
      <c r="AJ844" s="1"/>
      <c r="AK844" s="1"/>
      <c r="AN844" s="1"/>
      <c r="AO844" s="1"/>
      <c r="AP844" s="1"/>
      <c r="AQ844" s="14"/>
      <c r="AR844" s="14"/>
      <c r="AS844" s="14"/>
      <c r="AT844" s="10"/>
      <c r="AU844" s="1"/>
      <c r="AV844" s="10"/>
      <c r="AW844" s="1"/>
      <c r="AX844" s="1"/>
      <c r="AY844" s="1"/>
      <c r="AZ844" s="1"/>
      <c r="BA844" s="1"/>
      <c r="BB844" s="1"/>
      <c r="BC844" s="1"/>
      <c r="BD844" s="23"/>
      <c r="BE844" s="23"/>
      <c r="BF844" s="10"/>
      <c r="BG844" s="23"/>
      <c r="BH844" s="23"/>
      <c r="BI844" s="1"/>
    </row>
    <row r="845" spans="1:61" ht="12.75">
      <c r="A845" s="16"/>
      <c r="B845" s="22"/>
      <c r="C845" s="25"/>
      <c r="E845" s="25"/>
      <c r="F845" s="31"/>
      <c r="G845" s="31"/>
      <c r="H845" s="31"/>
      <c r="J845" s="1"/>
      <c r="L845" s="1"/>
      <c r="M845" s="1"/>
      <c r="O845" s="4"/>
      <c r="P845" s="23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4"/>
      <c r="AE845" s="1"/>
      <c r="AF845" s="1"/>
      <c r="AH845" s="1"/>
      <c r="AI845" s="1"/>
      <c r="AJ845" s="1"/>
      <c r="AK845" s="1"/>
      <c r="AN845" s="1"/>
      <c r="AO845" s="1"/>
      <c r="AP845" s="1"/>
      <c r="AQ845" s="14"/>
      <c r="AR845" s="14"/>
      <c r="AS845" s="14"/>
      <c r="AT845" s="10"/>
      <c r="AU845" s="1"/>
      <c r="AV845" s="10"/>
      <c r="AW845" s="1"/>
      <c r="AX845" s="1"/>
      <c r="AY845" s="1"/>
      <c r="AZ845" s="1"/>
      <c r="BA845" s="1"/>
      <c r="BB845" s="1"/>
      <c r="BC845" s="1"/>
      <c r="BD845" s="23"/>
      <c r="BE845" s="23"/>
      <c r="BF845" s="10"/>
      <c r="BG845" s="23"/>
      <c r="BH845" s="23"/>
      <c r="BI845" s="1"/>
    </row>
    <row r="846" spans="1:61" ht="12.75">
      <c r="A846" s="16"/>
      <c r="B846" s="22"/>
      <c r="C846" s="25"/>
      <c r="E846" s="25"/>
      <c r="F846" s="31"/>
      <c r="G846" s="31"/>
      <c r="H846" s="31"/>
      <c r="J846" s="1"/>
      <c r="L846" s="1"/>
      <c r="M846" s="1"/>
      <c r="O846" s="4"/>
      <c r="P846" s="23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4"/>
      <c r="AE846" s="1"/>
      <c r="AF846" s="1"/>
      <c r="AH846" s="1"/>
      <c r="AI846" s="1"/>
      <c r="AJ846" s="1"/>
      <c r="AK846" s="1"/>
      <c r="AN846" s="1"/>
      <c r="AO846" s="1"/>
      <c r="AP846" s="1"/>
      <c r="AQ846" s="14"/>
      <c r="AR846" s="14"/>
      <c r="AS846" s="14"/>
      <c r="AT846" s="10"/>
      <c r="AU846" s="1"/>
      <c r="AV846" s="10"/>
      <c r="AW846" s="1"/>
      <c r="AX846" s="1"/>
      <c r="AY846" s="1"/>
      <c r="AZ846" s="1"/>
      <c r="BA846" s="1"/>
      <c r="BB846" s="1"/>
      <c r="BC846" s="1"/>
      <c r="BD846" s="23"/>
      <c r="BE846" s="23"/>
      <c r="BF846" s="10"/>
      <c r="BG846" s="23"/>
      <c r="BH846" s="23"/>
      <c r="BI846" s="1"/>
    </row>
    <row r="847" spans="1:61" ht="12.75">
      <c r="A847" s="16"/>
      <c r="B847" s="22"/>
      <c r="C847" s="25"/>
      <c r="E847" s="25"/>
      <c r="F847" s="31"/>
      <c r="G847" s="31"/>
      <c r="H847" s="31"/>
      <c r="J847" s="1"/>
      <c r="L847" s="1"/>
      <c r="M847" s="1"/>
      <c r="O847" s="4"/>
      <c r="P847" s="23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4"/>
      <c r="AE847" s="1"/>
      <c r="AF847" s="1"/>
      <c r="AH847" s="1"/>
      <c r="AI847" s="1"/>
      <c r="AJ847" s="1"/>
      <c r="AK847" s="1"/>
      <c r="AN847" s="1"/>
      <c r="AO847" s="1"/>
      <c r="AP847" s="1"/>
      <c r="AQ847" s="14"/>
      <c r="AR847" s="14"/>
      <c r="AS847" s="14"/>
      <c r="AT847" s="10"/>
      <c r="AU847" s="1"/>
      <c r="AV847" s="10"/>
      <c r="AW847" s="1"/>
      <c r="AX847" s="1"/>
      <c r="AY847" s="1"/>
      <c r="AZ847" s="1"/>
      <c r="BA847" s="1"/>
      <c r="BB847" s="1"/>
      <c r="BC847" s="1"/>
      <c r="BD847" s="23"/>
      <c r="BE847" s="23"/>
      <c r="BF847" s="10"/>
      <c r="BG847" s="23"/>
      <c r="BH847" s="23"/>
      <c r="BI847" s="1"/>
    </row>
    <row r="848" spans="1:61" ht="12.75">
      <c r="A848" s="16"/>
      <c r="B848" s="22"/>
      <c r="C848" s="25"/>
      <c r="E848" s="25"/>
      <c r="F848" s="31"/>
      <c r="G848" s="31"/>
      <c r="H848" s="31"/>
      <c r="J848" s="1"/>
      <c r="L848" s="1"/>
      <c r="M848" s="1"/>
      <c r="O848" s="4"/>
      <c r="P848" s="23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4"/>
      <c r="AE848" s="1"/>
      <c r="AF848" s="1"/>
      <c r="AH848" s="1"/>
      <c r="AI848" s="1"/>
      <c r="AJ848" s="1"/>
      <c r="AK848" s="1"/>
      <c r="AN848" s="1"/>
      <c r="AO848" s="1"/>
      <c r="AP848" s="1"/>
      <c r="AQ848" s="14"/>
      <c r="AR848" s="14"/>
      <c r="AS848" s="14"/>
      <c r="AT848" s="10"/>
      <c r="AU848" s="1"/>
      <c r="AV848" s="10"/>
      <c r="AW848" s="1"/>
      <c r="AX848" s="1"/>
      <c r="AY848" s="1"/>
      <c r="AZ848" s="1"/>
      <c r="BA848" s="1"/>
      <c r="BB848" s="1"/>
      <c r="BC848" s="1"/>
      <c r="BD848" s="23"/>
      <c r="BE848" s="23"/>
      <c r="BF848" s="10"/>
      <c r="BG848" s="23"/>
      <c r="BH848" s="23"/>
      <c r="BI848" s="1"/>
    </row>
    <row r="849" spans="1:61" ht="12.75">
      <c r="A849" s="16"/>
      <c r="B849" s="22"/>
      <c r="C849" s="25"/>
      <c r="E849" s="25"/>
      <c r="F849" s="31"/>
      <c r="G849" s="31"/>
      <c r="H849" s="31"/>
      <c r="J849" s="1"/>
      <c r="L849" s="1"/>
      <c r="M849" s="1"/>
      <c r="O849" s="4"/>
      <c r="P849" s="23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4"/>
      <c r="AE849" s="1"/>
      <c r="AF849" s="1"/>
      <c r="AH849" s="1"/>
      <c r="AI849" s="1"/>
      <c r="AJ849" s="1"/>
      <c r="AK849" s="1"/>
      <c r="AN849" s="1"/>
      <c r="AO849" s="1"/>
      <c r="AP849" s="1"/>
      <c r="AQ849" s="14"/>
      <c r="AR849" s="14"/>
      <c r="AS849" s="14"/>
      <c r="AT849" s="10"/>
      <c r="AU849" s="1"/>
      <c r="AV849" s="10"/>
      <c r="AW849" s="1"/>
      <c r="AX849" s="1"/>
      <c r="AY849" s="1"/>
      <c r="AZ849" s="1"/>
      <c r="BA849" s="1"/>
      <c r="BB849" s="1"/>
      <c r="BC849" s="1"/>
      <c r="BD849" s="23"/>
      <c r="BE849" s="23"/>
      <c r="BF849" s="10"/>
      <c r="BG849" s="23"/>
      <c r="BH849" s="23"/>
      <c r="BI849" s="1"/>
    </row>
    <row r="850" spans="1:61" ht="12.75">
      <c r="A850" s="16"/>
      <c r="B850" s="22"/>
      <c r="C850" s="25"/>
      <c r="E850" s="25"/>
      <c r="F850" s="31"/>
      <c r="G850" s="31"/>
      <c r="H850" s="31"/>
      <c r="J850" s="1"/>
      <c r="L850" s="1"/>
      <c r="M850" s="1"/>
      <c r="O850" s="4"/>
      <c r="P850" s="23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4"/>
      <c r="AE850" s="1"/>
      <c r="AF850" s="1"/>
      <c r="AH850" s="1"/>
      <c r="AI850" s="1"/>
      <c r="AJ850" s="1"/>
      <c r="AK850" s="1"/>
      <c r="AN850" s="1"/>
      <c r="AO850" s="1"/>
      <c r="AP850" s="1"/>
      <c r="AQ850" s="14"/>
      <c r="AR850" s="14"/>
      <c r="AS850" s="14"/>
      <c r="AT850" s="10"/>
      <c r="AU850" s="1"/>
      <c r="AV850" s="10"/>
      <c r="AW850" s="1"/>
      <c r="AX850" s="1"/>
      <c r="AY850" s="1"/>
      <c r="AZ850" s="1"/>
      <c r="BA850" s="1"/>
      <c r="BB850" s="1"/>
      <c r="BC850" s="1"/>
      <c r="BD850" s="23"/>
      <c r="BE850" s="23"/>
      <c r="BF850" s="10"/>
      <c r="BG850" s="23"/>
      <c r="BH850" s="23"/>
      <c r="BI850" s="1"/>
    </row>
    <row r="851" spans="1:61" ht="12.75">
      <c r="A851" s="16"/>
      <c r="B851" s="22"/>
      <c r="C851" s="25"/>
      <c r="E851" s="25"/>
      <c r="F851" s="31"/>
      <c r="G851" s="31"/>
      <c r="H851" s="31"/>
      <c r="J851" s="1"/>
      <c r="L851" s="1"/>
      <c r="M851" s="1"/>
      <c r="O851" s="4"/>
      <c r="P851" s="23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4"/>
      <c r="AE851" s="1"/>
      <c r="AF851" s="1"/>
      <c r="AH851" s="1"/>
      <c r="AI851" s="1"/>
      <c r="AJ851" s="1"/>
      <c r="AK851" s="1"/>
      <c r="AN851" s="1"/>
      <c r="AO851" s="1"/>
      <c r="AP851" s="1"/>
      <c r="AQ851" s="14"/>
      <c r="AR851" s="14"/>
      <c r="AS851" s="14"/>
      <c r="AT851" s="10"/>
      <c r="AU851" s="1"/>
      <c r="AV851" s="10"/>
      <c r="AW851" s="1"/>
      <c r="AX851" s="1"/>
      <c r="AY851" s="1"/>
      <c r="AZ851" s="1"/>
      <c r="BA851" s="1"/>
      <c r="BB851" s="1"/>
      <c r="BC851" s="1"/>
      <c r="BD851" s="23"/>
      <c r="BE851" s="23"/>
      <c r="BF851" s="10"/>
      <c r="BG851" s="23"/>
      <c r="BH851" s="23"/>
      <c r="BI851" s="1"/>
    </row>
    <row r="852" spans="1:61" ht="12.75">
      <c r="A852" s="16"/>
      <c r="B852" s="22"/>
      <c r="C852" s="25"/>
      <c r="E852" s="25"/>
      <c r="F852" s="31"/>
      <c r="G852" s="31"/>
      <c r="H852" s="31"/>
      <c r="J852" s="1"/>
      <c r="L852" s="1"/>
      <c r="M852" s="1"/>
      <c r="O852" s="4"/>
      <c r="P852" s="23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4"/>
      <c r="AE852" s="1"/>
      <c r="AF852" s="1"/>
      <c r="AH852" s="1"/>
      <c r="AI852" s="1"/>
      <c r="AJ852" s="1"/>
      <c r="AK852" s="1"/>
      <c r="AN852" s="1"/>
      <c r="AO852" s="1"/>
      <c r="AP852" s="1"/>
      <c r="AQ852" s="14"/>
      <c r="AR852" s="14"/>
      <c r="AS852" s="14"/>
      <c r="AT852" s="10"/>
      <c r="AU852" s="1"/>
      <c r="AV852" s="10"/>
      <c r="AW852" s="1"/>
      <c r="AX852" s="1"/>
      <c r="AY852" s="1"/>
      <c r="AZ852" s="1"/>
      <c r="BA852" s="1"/>
      <c r="BB852" s="1"/>
      <c r="BC852" s="1"/>
      <c r="BD852" s="23"/>
      <c r="BE852" s="23"/>
      <c r="BF852" s="10"/>
      <c r="BG852" s="23"/>
      <c r="BH852" s="23"/>
      <c r="BI852" s="1"/>
    </row>
    <row r="853" spans="1:61" ht="12.75">
      <c r="A853" s="16"/>
      <c r="B853" s="22"/>
      <c r="C853" s="25"/>
      <c r="E853" s="25"/>
      <c r="F853" s="31"/>
      <c r="G853" s="31"/>
      <c r="H853" s="31"/>
      <c r="J853" s="1"/>
      <c r="L853" s="1"/>
      <c r="M853" s="1"/>
      <c r="O853" s="4"/>
      <c r="P853" s="23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4"/>
      <c r="AE853" s="1"/>
      <c r="AF853" s="1"/>
      <c r="AH853" s="1"/>
      <c r="AI853" s="1"/>
      <c r="AJ853" s="1"/>
      <c r="AK853" s="1"/>
      <c r="AN853" s="1"/>
      <c r="AO853" s="1"/>
      <c r="AP853" s="1"/>
      <c r="AQ853" s="14"/>
      <c r="AR853" s="14"/>
      <c r="AS853" s="14"/>
      <c r="AT853" s="10"/>
      <c r="AU853" s="1"/>
      <c r="AV853" s="10"/>
      <c r="AW853" s="1"/>
      <c r="AX853" s="1"/>
      <c r="AY853" s="1"/>
      <c r="AZ853" s="1"/>
      <c r="BA853" s="1"/>
      <c r="BB853" s="1"/>
      <c r="BC853" s="1"/>
      <c r="BD853" s="23"/>
      <c r="BE853" s="23"/>
      <c r="BF853" s="10"/>
      <c r="BG853" s="23"/>
      <c r="BH853" s="23"/>
      <c r="BI853" s="1"/>
    </row>
    <row r="854" spans="1:61" ht="12.75">
      <c r="A854" s="16"/>
      <c r="B854" s="22"/>
      <c r="C854" s="25"/>
      <c r="E854" s="25"/>
      <c r="F854" s="31"/>
      <c r="G854" s="31"/>
      <c r="H854" s="31"/>
      <c r="J854" s="1"/>
      <c r="L854" s="1"/>
      <c r="M854" s="1"/>
      <c r="O854" s="4"/>
      <c r="P854" s="23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4"/>
      <c r="AE854" s="1"/>
      <c r="AF854" s="1"/>
      <c r="AH854" s="1"/>
      <c r="AI854" s="1"/>
      <c r="AJ854" s="1"/>
      <c r="AK854" s="1"/>
      <c r="AN854" s="1"/>
      <c r="AO854" s="1"/>
      <c r="AP854" s="1"/>
      <c r="AQ854" s="14"/>
      <c r="AR854" s="14"/>
      <c r="AS854" s="14"/>
      <c r="AT854" s="10"/>
      <c r="AU854" s="1"/>
      <c r="AV854" s="10"/>
      <c r="AW854" s="1"/>
      <c r="AX854" s="1"/>
      <c r="AY854" s="1"/>
      <c r="AZ854" s="1"/>
      <c r="BA854" s="1"/>
      <c r="BB854" s="1"/>
      <c r="BC854" s="1"/>
      <c r="BD854" s="23"/>
      <c r="BE854" s="23"/>
      <c r="BF854" s="10"/>
      <c r="BG854" s="23"/>
      <c r="BH854" s="23"/>
      <c r="BI854" s="1"/>
    </row>
    <row r="855" spans="1:61" ht="12.75">
      <c r="A855" s="16"/>
      <c r="B855" s="22"/>
      <c r="C855" s="25"/>
      <c r="E855" s="25"/>
      <c r="F855" s="31"/>
      <c r="G855" s="31"/>
      <c r="H855" s="31"/>
      <c r="J855" s="1"/>
      <c r="L855" s="1"/>
      <c r="M855" s="1"/>
      <c r="O855" s="4"/>
      <c r="P855" s="23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4"/>
      <c r="AE855" s="1"/>
      <c r="AF855" s="1"/>
      <c r="AH855" s="1"/>
      <c r="AI855" s="1"/>
      <c r="AJ855" s="1"/>
      <c r="AK855" s="1"/>
      <c r="AN855" s="1"/>
      <c r="AO855" s="1"/>
      <c r="AP855" s="1"/>
      <c r="AQ855" s="14"/>
      <c r="AR855" s="14"/>
      <c r="AS855" s="14"/>
      <c r="AT855" s="10"/>
      <c r="AU855" s="1"/>
      <c r="AV855" s="10"/>
      <c r="AW855" s="1"/>
      <c r="AX855" s="1"/>
      <c r="AY855" s="1"/>
      <c r="AZ855" s="1"/>
      <c r="BA855" s="1"/>
      <c r="BB855" s="1"/>
      <c r="BC855" s="1"/>
      <c r="BD855" s="23"/>
      <c r="BE855" s="23"/>
      <c r="BF855" s="10"/>
      <c r="BG855" s="23"/>
      <c r="BH855" s="23"/>
      <c r="BI855" s="1"/>
    </row>
    <row r="856" spans="1:61" ht="12.75">
      <c r="A856" s="16"/>
      <c r="B856" s="22"/>
      <c r="C856" s="25"/>
      <c r="E856" s="25"/>
      <c r="F856" s="31"/>
      <c r="G856" s="31"/>
      <c r="H856" s="31"/>
      <c r="J856" s="1"/>
      <c r="L856" s="1"/>
      <c r="M856" s="1"/>
      <c r="O856" s="4"/>
      <c r="P856" s="23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4"/>
      <c r="AE856" s="1"/>
      <c r="AF856" s="1"/>
      <c r="AH856" s="1"/>
      <c r="AI856" s="1"/>
      <c r="AJ856" s="1"/>
      <c r="AK856" s="1"/>
      <c r="AN856" s="1"/>
      <c r="AO856" s="1"/>
      <c r="AP856" s="1"/>
      <c r="AQ856" s="14"/>
      <c r="AR856" s="14"/>
      <c r="AS856" s="14"/>
      <c r="AT856" s="10"/>
      <c r="AU856" s="1"/>
      <c r="AV856" s="10"/>
      <c r="AW856" s="1"/>
      <c r="AX856" s="1"/>
      <c r="AY856" s="1"/>
      <c r="AZ856" s="1"/>
      <c r="BA856" s="1"/>
      <c r="BB856" s="1"/>
      <c r="BC856" s="1"/>
      <c r="BD856" s="23"/>
      <c r="BE856" s="23"/>
      <c r="BF856" s="10"/>
      <c r="BG856" s="23"/>
      <c r="BH856" s="23"/>
      <c r="BI856" s="1"/>
    </row>
    <row r="857" spans="1:61" ht="12.75">
      <c r="A857" s="16"/>
      <c r="B857" s="22"/>
      <c r="C857" s="25"/>
      <c r="E857" s="25"/>
      <c r="F857" s="31"/>
      <c r="G857" s="31"/>
      <c r="H857" s="31"/>
      <c r="J857" s="1"/>
      <c r="L857" s="1"/>
      <c r="M857" s="1"/>
      <c r="O857" s="4"/>
      <c r="P857" s="23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4"/>
      <c r="AE857" s="1"/>
      <c r="AF857" s="1"/>
      <c r="AH857" s="1"/>
      <c r="AI857" s="1"/>
      <c r="AJ857" s="1"/>
      <c r="AK857" s="1"/>
      <c r="AN857" s="1"/>
      <c r="AO857" s="1"/>
      <c r="AP857" s="1"/>
      <c r="AQ857" s="14"/>
      <c r="AR857" s="14"/>
      <c r="AS857" s="14"/>
      <c r="AT857" s="10"/>
      <c r="AU857" s="1"/>
      <c r="AV857" s="10"/>
      <c r="AW857" s="1"/>
      <c r="AX857" s="1"/>
      <c r="AY857" s="1"/>
      <c r="AZ857" s="1"/>
      <c r="BA857" s="1"/>
      <c r="BB857" s="1"/>
      <c r="BC857" s="1"/>
      <c r="BD857" s="23"/>
      <c r="BE857" s="23"/>
      <c r="BF857" s="10"/>
      <c r="BG857" s="23"/>
      <c r="BH857" s="23"/>
      <c r="BI857" s="1"/>
    </row>
    <row r="858" spans="1:61" ht="12.75">
      <c r="A858" s="16"/>
      <c r="B858" s="22"/>
      <c r="C858" s="25"/>
      <c r="E858" s="25"/>
      <c r="F858" s="31"/>
      <c r="G858" s="31"/>
      <c r="H858" s="31"/>
      <c r="J858" s="1"/>
      <c r="L858" s="1"/>
      <c r="M858" s="1"/>
      <c r="O858" s="4"/>
      <c r="P858" s="23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4"/>
      <c r="AE858" s="1"/>
      <c r="AF858" s="1"/>
      <c r="AH858" s="1"/>
      <c r="AI858" s="1"/>
      <c r="AJ858" s="1"/>
      <c r="AK858" s="1"/>
      <c r="AN858" s="1"/>
      <c r="AO858" s="1"/>
      <c r="AP858" s="1"/>
      <c r="AQ858" s="14"/>
      <c r="AR858" s="14"/>
      <c r="AS858" s="14"/>
      <c r="AT858" s="10"/>
      <c r="AU858" s="1"/>
      <c r="AV858" s="10"/>
      <c r="AW858" s="1"/>
      <c r="AX858" s="1"/>
      <c r="AY858" s="1"/>
      <c r="AZ858" s="1"/>
      <c r="BA858" s="1"/>
      <c r="BB858" s="1"/>
      <c r="BC858" s="1"/>
      <c r="BD858" s="23"/>
      <c r="BE858" s="23"/>
      <c r="BF858" s="10"/>
      <c r="BG858" s="23"/>
      <c r="BH858" s="23"/>
      <c r="BI858" s="1"/>
    </row>
    <row r="859" spans="1:61" ht="12.75">
      <c r="A859" s="16"/>
      <c r="B859" s="22"/>
      <c r="C859" s="25"/>
      <c r="E859" s="25"/>
      <c r="F859" s="31"/>
      <c r="G859" s="31"/>
      <c r="H859" s="31"/>
      <c r="J859" s="1"/>
      <c r="L859" s="1"/>
      <c r="M859" s="1"/>
      <c r="O859" s="4"/>
      <c r="P859" s="23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4"/>
      <c r="AE859" s="1"/>
      <c r="AF859" s="1"/>
      <c r="AH859" s="1"/>
      <c r="AI859" s="1"/>
      <c r="AJ859" s="1"/>
      <c r="AK859" s="1"/>
      <c r="AN859" s="1"/>
      <c r="AO859" s="1"/>
      <c r="AP859" s="1"/>
      <c r="AQ859" s="14"/>
      <c r="AR859" s="14"/>
      <c r="AS859" s="14"/>
      <c r="AT859" s="10"/>
      <c r="AU859" s="1"/>
      <c r="AV859" s="10"/>
      <c r="AW859" s="1"/>
      <c r="AX859" s="1"/>
      <c r="AY859" s="1"/>
      <c r="AZ859" s="1"/>
      <c r="BA859" s="1"/>
      <c r="BB859" s="1"/>
      <c r="BC859" s="1"/>
      <c r="BD859" s="23"/>
      <c r="BE859" s="23"/>
      <c r="BF859" s="10"/>
      <c r="BG859" s="23"/>
      <c r="BH859" s="23"/>
      <c r="BI859" s="1"/>
    </row>
    <row r="860" spans="1:61" ht="12.75">
      <c r="A860" s="16"/>
      <c r="B860" s="22"/>
      <c r="C860" s="25"/>
      <c r="E860" s="25"/>
      <c r="F860" s="31"/>
      <c r="G860" s="31"/>
      <c r="H860" s="31"/>
      <c r="J860" s="1"/>
      <c r="L860" s="1"/>
      <c r="M860" s="1"/>
      <c r="O860" s="4"/>
      <c r="P860" s="23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4"/>
      <c r="AE860" s="1"/>
      <c r="AF860" s="1"/>
      <c r="AH860" s="1"/>
      <c r="AI860" s="1"/>
      <c r="AJ860" s="1"/>
      <c r="AK860" s="1"/>
      <c r="AN860" s="1"/>
      <c r="AO860" s="1"/>
      <c r="AP860" s="1"/>
      <c r="AQ860" s="14"/>
      <c r="AR860" s="14"/>
      <c r="AS860" s="14"/>
      <c r="AT860" s="10"/>
      <c r="AU860" s="1"/>
      <c r="AV860" s="10"/>
      <c r="AW860" s="1"/>
      <c r="AX860" s="1"/>
      <c r="AY860" s="1"/>
      <c r="AZ860" s="1"/>
      <c r="BA860" s="1"/>
      <c r="BB860" s="1"/>
      <c r="BC860" s="1"/>
      <c r="BD860" s="23"/>
      <c r="BE860" s="23"/>
      <c r="BF860" s="10"/>
      <c r="BG860" s="23"/>
      <c r="BH860" s="23"/>
      <c r="BI860" s="1"/>
    </row>
    <row r="861" spans="1:61" ht="12.75">
      <c r="A861" s="16"/>
      <c r="B861" s="22"/>
      <c r="C861" s="25"/>
      <c r="E861" s="25"/>
      <c r="F861" s="31"/>
      <c r="G861" s="31"/>
      <c r="H861" s="31"/>
      <c r="J861" s="1"/>
      <c r="L861" s="1"/>
      <c r="M861" s="1"/>
      <c r="O861" s="4"/>
      <c r="P861" s="23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4"/>
      <c r="AE861" s="1"/>
      <c r="AF861" s="1"/>
      <c r="AH861" s="1"/>
      <c r="AI861" s="1"/>
      <c r="AJ861" s="1"/>
      <c r="AK861" s="1"/>
      <c r="AN861" s="1"/>
      <c r="AO861" s="1"/>
      <c r="AP861" s="1"/>
      <c r="AQ861" s="14"/>
      <c r="AR861" s="14"/>
      <c r="AS861" s="14"/>
      <c r="AT861" s="10"/>
      <c r="AU861" s="1"/>
      <c r="AV861" s="10"/>
      <c r="AW861" s="1"/>
      <c r="AX861" s="1"/>
      <c r="AY861" s="1"/>
      <c r="AZ861" s="1"/>
      <c r="BA861" s="1"/>
      <c r="BB861" s="1"/>
      <c r="BC861" s="1"/>
      <c r="BD861" s="23"/>
      <c r="BE861" s="23"/>
      <c r="BF861" s="10"/>
      <c r="BG861" s="23"/>
      <c r="BH861" s="23"/>
      <c r="BI861" s="1"/>
    </row>
    <row r="862" spans="1:61" ht="12.75">
      <c r="A862" s="16"/>
      <c r="B862" s="22"/>
      <c r="C862" s="25"/>
      <c r="E862" s="25"/>
      <c r="F862" s="31"/>
      <c r="G862" s="31"/>
      <c r="H862" s="31"/>
      <c r="J862" s="1"/>
      <c r="L862" s="1"/>
      <c r="M862" s="1"/>
      <c r="O862" s="4"/>
      <c r="P862" s="23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4"/>
      <c r="AE862" s="1"/>
      <c r="AF862" s="1"/>
      <c r="AH862" s="1"/>
      <c r="AI862" s="1"/>
      <c r="AJ862" s="1"/>
      <c r="AK862" s="1"/>
      <c r="AN862" s="1"/>
      <c r="AO862" s="1"/>
      <c r="AP862" s="1"/>
      <c r="AQ862" s="14"/>
      <c r="AR862" s="14"/>
      <c r="AS862" s="14"/>
      <c r="AT862" s="10"/>
      <c r="AU862" s="1"/>
      <c r="AV862" s="10"/>
      <c r="AW862" s="1"/>
      <c r="AX862" s="1"/>
      <c r="AY862" s="1"/>
      <c r="AZ862" s="1"/>
      <c r="BA862" s="1"/>
      <c r="BB862" s="1"/>
      <c r="BC862" s="1"/>
      <c r="BD862" s="23"/>
      <c r="BE862" s="23"/>
      <c r="BF862" s="10"/>
      <c r="BG862" s="23"/>
      <c r="BH862" s="23"/>
      <c r="BI862" s="1"/>
    </row>
    <row r="863" spans="1:61" ht="12.75">
      <c r="A863" s="16"/>
      <c r="B863" s="22"/>
      <c r="C863" s="25"/>
      <c r="E863" s="25"/>
      <c r="F863" s="31"/>
      <c r="G863" s="31"/>
      <c r="H863" s="31"/>
      <c r="J863" s="1"/>
      <c r="L863" s="1"/>
      <c r="M863" s="1"/>
      <c r="O863" s="4"/>
      <c r="P863" s="23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4"/>
      <c r="AE863" s="1"/>
      <c r="AF863" s="1"/>
      <c r="AH863" s="1"/>
      <c r="AI863" s="1"/>
      <c r="AJ863" s="1"/>
      <c r="AK863" s="1"/>
      <c r="AN863" s="1"/>
      <c r="AO863" s="1"/>
      <c r="AP863" s="1"/>
      <c r="AQ863" s="14"/>
      <c r="AR863" s="14"/>
      <c r="AS863" s="14"/>
      <c r="AT863" s="10"/>
      <c r="AU863" s="1"/>
      <c r="AV863" s="10"/>
      <c r="AW863" s="1"/>
      <c r="AX863" s="1"/>
      <c r="AY863" s="1"/>
      <c r="AZ863" s="1"/>
      <c r="BA863" s="1"/>
      <c r="BB863" s="1"/>
      <c r="BC863" s="1"/>
      <c r="BD863" s="23"/>
      <c r="BE863" s="23"/>
      <c r="BF863" s="10"/>
      <c r="BG863" s="23"/>
      <c r="BH863" s="23"/>
      <c r="BI863" s="1"/>
    </row>
    <row r="864" spans="1:61" ht="12.75">
      <c r="A864" s="16"/>
      <c r="B864" s="22"/>
      <c r="C864" s="25"/>
      <c r="E864" s="25"/>
      <c r="F864" s="31"/>
      <c r="G864" s="31"/>
      <c r="H864" s="31"/>
      <c r="J864" s="1"/>
      <c r="L864" s="1"/>
      <c r="M864" s="1"/>
      <c r="O864" s="4"/>
      <c r="P864" s="23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4"/>
      <c r="AE864" s="1"/>
      <c r="AF864" s="1"/>
      <c r="AH864" s="1"/>
      <c r="AI864" s="1"/>
      <c r="AJ864" s="1"/>
      <c r="AK864" s="1"/>
      <c r="AN864" s="1"/>
      <c r="AO864" s="1"/>
      <c r="AP864" s="1"/>
      <c r="AQ864" s="14"/>
      <c r="AR864" s="14"/>
      <c r="AS864" s="14"/>
      <c r="AT864" s="10"/>
      <c r="AU864" s="1"/>
      <c r="AV864" s="10"/>
      <c r="AW864" s="1"/>
      <c r="AX864" s="1"/>
      <c r="AY864" s="1"/>
      <c r="AZ864" s="1"/>
      <c r="BA864" s="1"/>
      <c r="BB864" s="1"/>
      <c r="BC864" s="1"/>
      <c r="BD864" s="23"/>
      <c r="BE864" s="23"/>
      <c r="BF864" s="10"/>
      <c r="BG864" s="23"/>
      <c r="BH864" s="23"/>
      <c r="BI864" s="1"/>
    </row>
    <row r="865" spans="1:61" ht="12.75">
      <c r="A865" s="16"/>
      <c r="B865" s="22"/>
      <c r="C865" s="25"/>
      <c r="E865" s="25"/>
      <c r="F865" s="31"/>
      <c r="G865" s="31"/>
      <c r="H865" s="31"/>
      <c r="J865" s="1"/>
      <c r="L865" s="1"/>
      <c r="M865" s="1"/>
      <c r="O865" s="4"/>
      <c r="P865" s="23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4"/>
      <c r="AE865" s="1"/>
      <c r="AF865" s="1"/>
      <c r="AH865" s="1"/>
      <c r="AI865" s="1"/>
      <c r="AJ865" s="1"/>
      <c r="AK865" s="1"/>
      <c r="AN865" s="1"/>
      <c r="AO865" s="1"/>
      <c r="AP865" s="1"/>
      <c r="AQ865" s="14"/>
      <c r="AR865" s="14"/>
      <c r="AS865" s="14"/>
      <c r="AT865" s="10"/>
      <c r="AU865" s="1"/>
      <c r="AV865" s="10"/>
      <c r="AW865" s="1"/>
      <c r="AX865" s="1"/>
      <c r="AY865" s="1"/>
      <c r="AZ865" s="1"/>
      <c r="BA865" s="1"/>
      <c r="BB865" s="1"/>
      <c r="BC865" s="1"/>
      <c r="BD865" s="23"/>
      <c r="BE865" s="23"/>
      <c r="BF865" s="10"/>
      <c r="BG865" s="23"/>
      <c r="BH865" s="23"/>
      <c r="BI865" s="1"/>
    </row>
    <row r="866" spans="1:61" ht="12.75">
      <c r="A866" s="16"/>
      <c r="B866" s="22"/>
      <c r="C866" s="25"/>
      <c r="E866" s="25"/>
      <c r="F866" s="31"/>
      <c r="G866" s="31"/>
      <c r="H866" s="31"/>
      <c r="J866" s="1"/>
      <c r="L866" s="1"/>
      <c r="M866" s="1"/>
      <c r="O866" s="4"/>
      <c r="P866" s="23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4"/>
      <c r="AE866" s="1"/>
      <c r="AF866" s="1"/>
      <c r="AH866" s="1"/>
      <c r="AI866" s="1"/>
      <c r="AJ866" s="1"/>
      <c r="AK866" s="1"/>
      <c r="AN866" s="1"/>
      <c r="AO866" s="1"/>
      <c r="AP866" s="1"/>
      <c r="AQ866" s="14"/>
      <c r="AR866" s="14"/>
      <c r="AS866" s="14"/>
      <c r="AT866" s="10"/>
      <c r="AU866" s="1"/>
      <c r="AV866" s="10"/>
      <c r="AW866" s="1"/>
      <c r="AX866" s="1"/>
      <c r="AY866" s="1"/>
      <c r="AZ866" s="1"/>
      <c r="BA866" s="1"/>
      <c r="BB866" s="1"/>
      <c r="BC866" s="1"/>
      <c r="BD866" s="23"/>
      <c r="BE866" s="23"/>
      <c r="BF866" s="10"/>
      <c r="BG866" s="23"/>
      <c r="BH866" s="23"/>
      <c r="BI866" s="1"/>
    </row>
    <row r="867" spans="1:61" ht="12.75">
      <c r="A867" s="16"/>
      <c r="B867" s="22"/>
      <c r="C867" s="25"/>
      <c r="E867" s="25"/>
      <c r="F867" s="31"/>
      <c r="G867" s="31"/>
      <c r="H867" s="31"/>
      <c r="J867" s="1"/>
      <c r="L867" s="1"/>
      <c r="M867" s="1"/>
      <c r="O867" s="4"/>
      <c r="P867" s="23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4"/>
      <c r="AE867" s="1"/>
      <c r="AF867" s="1"/>
      <c r="AH867" s="1"/>
      <c r="AI867" s="1"/>
      <c r="AJ867" s="1"/>
      <c r="AK867" s="1"/>
      <c r="AN867" s="1"/>
      <c r="AO867" s="1"/>
      <c r="AP867" s="1"/>
      <c r="AQ867" s="14"/>
      <c r="AR867" s="14"/>
      <c r="AS867" s="14"/>
      <c r="AT867" s="10"/>
      <c r="AU867" s="1"/>
      <c r="AV867" s="10"/>
      <c r="AW867" s="1"/>
      <c r="AX867" s="1"/>
      <c r="AY867" s="1"/>
      <c r="AZ867" s="1"/>
      <c r="BA867" s="1"/>
      <c r="BB867" s="1"/>
      <c r="BC867" s="1"/>
      <c r="BD867" s="23"/>
      <c r="BE867" s="23"/>
      <c r="BF867" s="10"/>
      <c r="BG867" s="23"/>
      <c r="BH867" s="23"/>
      <c r="BI867" s="1"/>
    </row>
    <row r="868" spans="1:61" ht="12.75">
      <c r="A868" s="16"/>
      <c r="B868" s="22"/>
      <c r="C868" s="25"/>
      <c r="E868" s="25"/>
      <c r="F868" s="31"/>
      <c r="G868" s="31"/>
      <c r="H868" s="31"/>
      <c r="J868" s="1"/>
      <c r="L868" s="1"/>
      <c r="M868" s="1"/>
      <c r="O868" s="4"/>
      <c r="P868" s="23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4"/>
      <c r="AE868" s="1"/>
      <c r="AF868" s="1"/>
      <c r="AH868" s="1"/>
      <c r="AI868" s="1"/>
      <c r="AJ868" s="1"/>
      <c r="AK868" s="1"/>
      <c r="AN868" s="1"/>
      <c r="AO868" s="1"/>
      <c r="AP868" s="1"/>
      <c r="AQ868" s="14"/>
      <c r="AR868" s="14"/>
      <c r="AS868" s="14"/>
      <c r="AT868" s="10"/>
      <c r="AU868" s="1"/>
      <c r="AV868" s="10"/>
      <c r="AW868" s="1"/>
      <c r="AX868" s="1"/>
      <c r="AY868" s="1"/>
      <c r="AZ868" s="1"/>
      <c r="BA868" s="1"/>
      <c r="BB868" s="1"/>
      <c r="BC868" s="1"/>
      <c r="BD868" s="23"/>
      <c r="BE868" s="23"/>
      <c r="BF868" s="10"/>
      <c r="BG868" s="23"/>
      <c r="BH868" s="23"/>
      <c r="BI868" s="1"/>
    </row>
    <row r="869" spans="1:61" ht="12.75">
      <c r="A869" s="16"/>
      <c r="B869" s="22"/>
      <c r="C869" s="25"/>
      <c r="E869" s="25"/>
      <c r="F869" s="31"/>
      <c r="G869" s="31"/>
      <c r="H869" s="31"/>
      <c r="J869" s="1"/>
      <c r="L869" s="1"/>
      <c r="M869" s="1"/>
      <c r="O869" s="4"/>
      <c r="P869" s="23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4"/>
      <c r="AE869" s="1"/>
      <c r="AF869" s="1"/>
      <c r="AH869" s="1"/>
      <c r="AI869" s="1"/>
      <c r="AJ869" s="1"/>
      <c r="AK869" s="1"/>
      <c r="AN869" s="1"/>
      <c r="AO869" s="1"/>
      <c r="AP869" s="1"/>
      <c r="AQ869" s="14"/>
      <c r="AR869" s="14"/>
      <c r="AS869" s="14"/>
      <c r="AT869" s="10"/>
      <c r="AU869" s="1"/>
      <c r="AV869" s="10"/>
      <c r="AW869" s="1"/>
      <c r="AX869" s="1"/>
      <c r="AY869" s="1"/>
      <c r="AZ869" s="1"/>
      <c r="BA869" s="1"/>
      <c r="BB869" s="1"/>
      <c r="BC869" s="1"/>
      <c r="BD869" s="23"/>
      <c r="BE869" s="23"/>
      <c r="BF869" s="10"/>
      <c r="BG869" s="23"/>
      <c r="BH869" s="23"/>
      <c r="BI869" s="1"/>
    </row>
    <row r="870" spans="1:61" ht="12.75">
      <c r="A870" s="16"/>
      <c r="B870" s="22"/>
      <c r="C870" s="25"/>
      <c r="E870" s="25"/>
      <c r="F870" s="31"/>
      <c r="G870" s="31"/>
      <c r="H870" s="31"/>
      <c r="J870" s="1"/>
      <c r="L870" s="1"/>
      <c r="M870" s="1"/>
      <c r="O870" s="4"/>
      <c r="P870" s="23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4"/>
      <c r="AE870" s="1"/>
      <c r="AF870" s="1"/>
      <c r="AH870" s="1"/>
      <c r="AI870" s="1"/>
      <c r="AJ870" s="1"/>
      <c r="AK870" s="1"/>
      <c r="AN870" s="1"/>
      <c r="AO870" s="1"/>
      <c r="AP870" s="1"/>
      <c r="AQ870" s="14"/>
      <c r="AR870" s="14"/>
      <c r="AS870" s="14"/>
      <c r="AT870" s="10"/>
      <c r="AU870" s="1"/>
      <c r="AV870" s="10"/>
      <c r="AW870" s="1"/>
      <c r="AX870" s="1"/>
      <c r="AY870" s="1"/>
      <c r="AZ870" s="1"/>
      <c r="BA870" s="1"/>
      <c r="BB870" s="1"/>
      <c r="BC870" s="1"/>
      <c r="BD870" s="23"/>
      <c r="BE870" s="23"/>
      <c r="BF870" s="10"/>
      <c r="BG870" s="23"/>
      <c r="BH870" s="23"/>
      <c r="BI870" s="1"/>
    </row>
    <row r="871" spans="1:61" ht="12.75">
      <c r="A871" s="16"/>
      <c r="B871" s="22"/>
      <c r="C871" s="25"/>
      <c r="E871" s="25"/>
      <c r="F871" s="31"/>
      <c r="G871" s="31"/>
      <c r="H871" s="31"/>
      <c r="J871" s="1"/>
      <c r="L871" s="1"/>
      <c r="M871" s="1"/>
      <c r="O871" s="4"/>
      <c r="P871" s="23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4"/>
      <c r="AE871" s="1"/>
      <c r="AF871" s="1"/>
      <c r="AH871" s="1"/>
      <c r="AI871" s="1"/>
      <c r="AJ871" s="1"/>
      <c r="AK871" s="1"/>
      <c r="AN871" s="1"/>
      <c r="AO871" s="1"/>
      <c r="AP871" s="1"/>
      <c r="AQ871" s="14"/>
      <c r="AR871" s="14"/>
      <c r="AS871" s="14"/>
      <c r="AT871" s="10"/>
      <c r="AU871" s="1"/>
      <c r="AV871" s="10"/>
      <c r="AW871" s="1"/>
      <c r="AX871" s="1"/>
      <c r="AY871" s="1"/>
      <c r="AZ871" s="1"/>
      <c r="BA871" s="1"/>
      <c r="BB871" s="1"/>
      <c r="BC871" s="1"/>
      <c r="BD871" s="23"/>
      <c r="BE871" s="23"/>
      <c r="BF871" s="10"/>
      <c r="BG871" s="23"/>
      <c r="BH871" s="23"/>
      <c r="BI871" s="1"/>
    </row>
    <row r="872" spans="1:61" ht="12.75">
      <c r="A872" s="16"/>
      <c r="B872" s="22"/>
      <c r="C872" s="25"/>
      <c r="E872" s="25"/>
      <c r="F872" s="31"/>
      <c r="G872" s="31"/>
      <c r="H872" s="31"/>
      <c r="J872" s="1"/>
      <c r="L872" s="1"/>
      <c r="M872" s="1"/>
      <c r="O872" s="4"/>
      <c r="P872" s="23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4"/>
      <c r="AE872" s="1"/>
      <c r="AF872" s="1"/>
      <c r="AH872" s="1"/>
      <c r="AI872" s="1"/>
      <c r="AJ872" s="1"/>
      <c r="AK872" s="1"/>
      <c r="AN872" s="1"/>
      <c r="AO872" s="1"/>
      <c r="AP872" s="1"/>
      <c r="AQ872" s="14"/>
      <c r="AR872" s="14"/>
      <c r="AS872" s="14"/>
      <c r="AT872" s="10"/>
      <c r="AU872" s="1"/>
      <c r="AV872" s="10"/>
      <c r="AW872" s="1"/>
      <c r="AX872" s="1"/>
      <c r="AY872" s="1"/>
      <c r="AZ872" s="1"/>
      <c r="BA872" s="1"/>
      <c r="BB872" s="1"/>
      <c r="BC872" s="1"/>
      <c r="BD872" s="23"/>
      <c r="BE872" s="23"/>
      <c r="BF872" s="10"/>
      <c r="BG872" s="23"/>
      <c r="BH872" s="23"/>
      <c r="BI872" s="1"/>
    </row>
    <row r="873" spans="1:61" ht="12.75">
      <c r="A873" s="16"/>
      <c r="B873" s="22"/>
      <c r="C873" s="25"/>
      <c r="E873" s="25"/>
      <c r="F873" s="31"/>
      <c r="G873" s="31"/>
      <c r="H873" s="31"/>
      <c r="J873" s="1"/>
      <c r="L873" s="1"/>
      <c r="M873" s="1"/>
      <c r="O873" s="4"/>
      <c r="P873" s="23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4"/>
      <c r="AE873" s="1"/>
      <c r="AF873" s="1"/>
      <c r="AH873" s="1"/>
      <c r="AI873" s="1"/>
      <c r="AJ873" s="1"/>
      <c r="AK873" s="1"/>
      <c r="AN873" s="1"/>
      <c r="AO873" s="1"/>
      <c r="AP873" s="1"/>
      <c r="AQ873" s="14"/>
      <c r="AR873" s="14"/>
      <c r="AS873" s="14"/>
      <c r="AT873" s="10"/>
      <c r="AU873" s="1"/>
      <c r="AV873" s="10"/>
      <c r="AW873" s="1"/>
      <c r="AX873" s="1"/>
      <c r="AY873" s="1"/>
      <c r="AZ873" s="1"/>
      <c r="BA873" s="1"/>
      <c r="BB873" s="1"/>
      <c r="BC873" s="1"/>
      <c r="BD873" s="23"/>
      <c r="BE873" s="23"/>
      <c r="BF873" s="10"/>
      <c r="BG873" s="23"/>
      <c r="BH873" s="23"/>
      <c r="BI873" s="1"/>
    </row>
    <row r="874" spans="1:61" ht="12.75">
      <c r="A874" s="16"/>
      <c r="B874" s="22"/>
      <c r="C874" s="25"/>
      <c r="E874" s="25"/>
      <c r="F874" s="31"/>
      <c r="G874" s="31"/>
      <c r="H874" s="31"/>
      <c r="J874" s="1"/>
      <c r="L874" s="1"/>
      <c r="M874" s="1"/>
      <c r="O874" s="4"/>
      <c r="P874" s="23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4"/>
      <c r="AE874" s="1"/>
      <c r="AF874" s="1"/>
      <c r="AH874" s="1"/>
      <c r="AI874" s="1"/>
      <c r="AJ874" s="1"/>
      <c r="AK874" s="1"/>
      <c r="AN874" s="1"/>
      <c r="AO874" s="1"/>
      <c r="AP874" s="1"/>
      <c r="AQ874" s="14"/>
      <c r="AR874" s="14"/>
      <c r="AS874" s="14"/>
      <c r="AT874" s="10"/>
      <c r="AU874" s="1"/>
      <c r="AV874" s="10"/>
      <c r="AW874" s="1"/>
      <c r="AX874" s="1"/>
      <c r="AY874" s="1"/>
      <c r="AZ874" s="1"/>
      <c r="BA874" s="1"/>
      <c r="BB874" s="1"/>
      <c r="BC874" s="1"/>
      <c r="BD874" s="23"/>
      <c r="BE874" s="23"/>
      <c r="BF874" s="10"/>
      <c r="BG874" s="23"/>
      <c r="BH874" s="23"/>
      <c r="BI874" s="1"/>
    </row>
    <row r="875" spans="1:61" ht="12.75">
      <c r="A875" s="16"/>
      <c r="B875" s="22"/>
      <c r="C875" s="25"/>
      <c r="E875" s="25"/>
      <c r="F875" s="31"/>
      <c r="G875" s="31"/>
      <c r="H875" s="31"/>
      <c r="J875" s="1"/>
      <c r="L875" s="1"/>
      <c r="M875" s="1"/>
      <c r="O875" s="4"/>
      <c r="P875" s="23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4"/>
      <c r="AE875" s="1"/>
      <c r="AF875" s="1"/>
      <c r="AH875" s="1"/>
      <c r="AI875" s="1"/>
      <c r="AJ875" s="1"/>
      <c r="AK875" s="1"/>
      <c r="AN875" s="1"/>
      <c r="AO875" s="1"/>
      <c r="AP875" s="1"/>
      <c r="AQ875" s="14"/>
      <c r="AR875" s="14"/>
      <c r="AS875" s="14"/>
      <c r="AT875" s="10"/>
      <c r="AU875" s="1"/>
      <c r="AV875" s="10"/>
      <c r="AW875" s="1"/>
      <c r="AX875" s="1"/>
      <c r="AY875" s="1"/>
      <c r="AZ875" s="1"/>
      <c r="BA875" s="1"/>
      <c r="BB875" s="1"/>
      <c r="BC875" s="1"/>
      <c r="BD875" s="23"/>
      <c r="BE875" s="23"/>
      <c r="BF875" s="10"/>
      <c r="BG875" s="23"/>
      <c r="BH875" s="23"/>
      <c r="BI875" s="1"/>
    </row>
    <row r="876" spans="1:61" ht="12.75">
      <c r="A876" s="16"/>
      <c r="B876" s="22"/>
      <c r="C876" s="25"/>
      <c r="E876" s="25"/>
      <c r="F876" s="31"/>
      <c r="G876" s="31"/>
      <c r="H876" s="31"/>
      <c r="J876" s="1"/>
      <c r="L876" s="1"/>
      <c r="M876" s="1"/>
      <c r="O876" s="4"/>
      <c r="P876" s="23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4"/>
      <c r="AE876" s="1"/>
      <c r="AF876" s="1"/>
      <c r="AH876" s="1"/>
      <c r="AI876" s="1"/>
      <c r="AJ876" s="1"/>
      <c r="AK876" s="1"/>
      <c r="AN876" s="1"/>
      <c r="AO876" s="1"/>
      <c r="AP876" s="1"/>
      <c r="AQ876" s="14"/>
      <c r="AR876" s="14"/>
      <c r="AS876" s="14"/>
      <c r="AT876" s="10"/>
      <c r="AU876" s="1"/>
      <c r="AV876" s="10"/>
      <c r="AW876" s="1"/>
      <c r="AX876" s="1"/>
      <c r="AY876" s="1"/>
      <c r="AZ876" s="1"/>
      <c r="BA876" s="1"/>
      <c r="BB876" s="1"/>
      <c r="BC876" s="1"/>
      <c r="BD876" s="23"/>
      <c r="BE876" s="23"/>
      <c r="BF876" s="10"/>
      <c r="BG876" s="23"/>
      <c r="BH876" s="23"/>
      <c r="BI876" s="1"/>
    </row>
    <row r="877" spans="1:61" ht="12.75">
      <c r="A877" s="16"/>
      <c r="B877" s="22"/>
      <c r="C877" s="25"/>
      <c r="E877" s="25"/>
      <c r="F877" s="31"/>
      <c r="G877" s="31"/>
      <c r="H877" s="31"/>
      <c r="J877" s="1"/>
      <c r="L877" s="1"/>
      <c r="M877" s="1"/>
      <c r="O877" s="4"/>
      <c r="P877" s="23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4"/>
      <c r="AE877" s="1"/>
      <c r="AF877" s="1"/>
      <c r="AH877" s="1"/>
      <c r="AI877" s="1"/>
      <c r="AJ877" s="1"/>
      <c r="AK877" s="1"/>
      <c r="AN877" s="1"/>
      <c r="AO877" s="1"/>
      <c r="AP877" s="1"/>
      <c r="AQ877" s="14"/>
      <c r="AR877" s="14"/>
      <c r="AS877" s="14"/>
      <c r="AT877" s="10"/>
      <c r="AU877" s="1"/>
      <c r="AV877" s="10"/>
      <c r="AW877" s="1"/>
      <c r="AX877" s="1"/>
      <c r="AY877" s="1"/>
      <c r="AZ877" s="1"/>
      <c r="BA877" s="1"/>
      <c r="BB877" s="1"/>
      <c r="BC877" s="1"/>
      <c r="BD877" s="23"/>
      <c r="BE877" s="23"/>
      <c r="BF877" s="10"/>
      <c r="BG877" s="23"/>
      <c r="BH877" s="23"/>
      <c r="BI877" s="1"/>
    </row>
    <row r="878" spans="1:61" ht="12.75">
      <c r="A878" s="16"/>
      <c r="B878" s="22"/>
      <c r="C878" s="25"/>
      <c r="E878" s="25"/>
      <c r="F878" s="31"/>
      <c r="G878" s="31"/>
      <c r="H878" s="31"/>
      <c r="J878" s="1"/>
      <c r="L878" s="1"/>
      <c r="M878" s="1"/>
      <c r="O878" s="4"/>
      <c r="P878" s="23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4"/>
      <c r="AE878" s="1"/>
      <c r="AF878" s="1"/>
      <c r="AH878" s="1"/>
      <c r="AI878" s="1"/>
      <c r="AJ878" s="1"/>
      <c r="AK878" s="1"/>
      <c r="AN878" s="1"/>
      <c r="AO878" s="1"/>
      <c r="AP878" s="1"/>
      <c r="AQ878" s="14"/>
      <c r="AR878" s="14"/>
      <c r="AS878" s="14"/>
      <c r="AT878" s="10"/>
      <c r="AU878" s="1"/>
      <c r="AV878" s="10"/>
      <c r="AW878" s="1"/>
      <c r="AX878" s="1"/>
      <c r="AY878" s="1"/>
      <c r="AZ878" s="1"/>
      <c r="BA878" s="1"/>
      <c r="BB878" s="1"/>
      <c r="BC878" s="1"/>
      <c r="BD878" s="23"/>
      <c r="BE878" s="23"/>
      <c r="BF878" s="10"/>
      <c r="BG878" s="23"/>
      <c r="BH878" s="23"/>
      <c r="BI878" s="1"/>
    </row>
    <row r="879" spans="1:61" ht="12.75">
      <c r="A879" s="16"/>
      <c r="B879" s="22"/>
      <c r="C879" s="25"/>
      <c r="E879" s="25"/>
      <c r="F879" s="31"/>
      <c r="G879" s="31"/>
      <c r="H879" s="31"/>
      <c r="J879" s="1"/>
      <c r="L879" s="1"/>
      <c r="M879" s="1"/>
      <c r="O879" s="4"/>
      <c r="P879" s="23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4"/>
      <c r="AE879" s="1"/>
      <c r="AF879" s="1"/>
      <c r="AH879" s="1"/>
      <c r="AI879" s="1"/>
      <c r="AJ879" s="1"/>
      <c r="AK879" s="1"/>
      <c r="AN879" s="1"/>
      <c r="AO879" s="1"/>
      <c r="AP879" s="1"/>
      <c r="AQ879" s="14"/>
      <c r="AR879" s="14"/>
      <c r="AS879" s="14"/>
      <c r="AT879" s="10"/>
      <c r="AU879" s="1"/>
      <c r="AV879" s="10"/>
      <c r="AW879" s="1"/>
      <c r="AX879" s="1"/>
      <c r="AY879" s="1"/>
      <c r="AZ879" s="1"/>
      <c r="BA879" s="1"/>
      <c r="BB879" s="1"/>
      <c r="BC879" s="1"/>
      <c r="BD879" s="23"/>
      <c r="BE879" s="23"/>
      <c r="BF879" s="10"/>
      <c r="BG879" s="23"/>
      <c r="BH879" s="23"/>
      <c r="BI879" s="1"/>
    </row>
    <row r="880" spans="1:61" ht="12.75">
      <c r="A880" s="16"/>
      <c r="B880" s="22"/>
      <c r="C880" s="25"/>
      <c r="E880" s="25"/>
      <c r="F880" s="31"/>
      <c r="G880" s="31"/>
      <c r="H880" s="31"/>
      <c r="J880" s="1"/>
      <c r="L880" s="1"/>
      <c r="M880" s="1"/>
      <c r="O880" s="4"/>
      <c r="P880" s="23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4"/>
      <c r="AE880" s="1"/>
      <c r="AF880" s="1"/>
      <c r="AH880" s="1"/>
      <c r="AI880" s="1"/>
      <c r="AJ880" s="1"/>
      <c r="AK880" s="1"/>
      <c r="AN880" s="1"/>
      <c r="AO880" s="1"/>
      <c r="AP880" s="1"/>
      <c r="AQ880" s="14"/>
      <c r="AR880" s="14"/>
      <c r="AS880" s="14"/>
      <c r="AT880" s="10"/>
      <c r="AU880" s="1"/>
      <c r="AV880" s="10"/>
      <c r="AW880" s="1"/>
      <c r="AX880" s="1"/>
      <c r="AY880" s="1"/>
      <c r="AZ880" s="1"/>
      <c r="BA880" s="1"/>
      <c r="BB880" s="1"/>
      <c r="BC880" s="1"/>
      <c r="BD880" s="23"/>
      <c r="BE880" s="23"/>
      <c r="BF880" s="10"/>
      <c r="BG880" s="23"/>
      <c r="BH880" s="23"/>
      <c r="BI880" s="1"/>
    </row>
    <row r="881" spans="1:61" ht="12.75">
      <c r="A881" s="16"/>
      <c r="B881" s="22"/>
      <c r="C881" s="25"/>
      <c r="E881" s="25"/>
      <c r="F881" s="31"/>
      <c r="G881" s="31"/>
      <c r="H881" s="31"/>
      <c r="J881" s="1"/>
      <c r="L881" s="1"/>
      <c r="M881" s="1"/>
      <c r="O881" s="4"/>
      <c r="P881" s="23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4"/>
      <c r="AE881" s="1"/>
      <c r="AF881" s="1"/>
      <c r="AH881" s="1"/>
      <c r="AI881" s="1"/>
      <c r="AJ881" s="1"/>
      <c r="AK881" s="1"/>
      <c r="AN881" s="1"/>
      <c r="AO881" s="1"/>
      <c r="AP881" s="1"/>
      <c r="AQ881" s="14"/>
      <c r="AR881" s="14"/>
      <c r="AS881" s="14"/>
      <c r="AT881" s="10"/>
      <c r="AU881" s="1"/>
      <c r="AV881" s="10"/>
      <c r="AW881" s="1"/>
      <c r="AX881" s="1"/>
      <c r="AY881" s="1"/>
      <c r="AZ881" s="1"/>
      <c r="BA881" s="1"/>
      <c r="BB881" s="1"/>
      <c r="BC881" s="1"/>
      <c r="BD881" s="23"/>
      <c r="BE881" s="23"/>
      <c r="BF881" s="10"/>
      <c r="BG881" s="23"/>
      <c r="BH881" s="23"/>
      <c r="BI881" s="1"/>
    </row>
    <row r="882" spans="1:61" ht="12.75">
      <c r="A882" s="16"/>
      <c r="B882" s="22"/>
      <c r="C882" s="25"/>
      <c r="E882" s="25"/>
      <c r="F882" s="31"/>
      <c r="G882" s="31"/>
      <c r="H882" s="31"/>
      <c r="J882" s="1"/>
      <c r="L882" s="1"/>
      <c r="M882" s="1"/>
      <c r="O882" s="4"/>
      <c r="P882" s="23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4"/>
      <c r="AE882" s="1"/>
      <c r="AF882" s="1"/>
      <c r="AH882" s="1"/>
      <c r="AI882" s="1"/>
      <c r="AJ882" s="1"/>
      <c r="AK882" s="1"/>
      <c r="AN882" s="1"/>
      <c r="AO882" s="1"/>
      <c r="AP882" s="1"/>
      <c r="AQ882" s="14"/>
      <c r="AR882" s="14"/>
      <c r="AS882" s="14"/>
      <c r="AT882" s="10"/>
      <c r="AU882" s="1"/>
      <c r="AV882" s="10"/>
      <c r="AW882" s="1"/>
      <c r="AX882" s="1"/>
      <c r="AY882" s="1"/>
      <c r="AZ882" s="1"/>
      <c r="BA882" s="1"/>
      <c r="BB882" s="1"/>
      <c r="BC882" s="1"/>
      <c r="BD882" s="23"/>
      <c r="BE882" s="23"/>
      <c r="BF882" s="10"/>
      <c r="BG882" s="23"/>
      <c r="BH882" s="23"/>
      <c r="BI882" s="1"/>
    </row>
    <row r="883" spans="1:61" ht="12.75">
      <c r="A883" s="16"/>
      <c r="B883" s="22"/>
      <c r="C883" s="25"/>
      <c r="E883" s="25"/>
      <c r="F883" s="31"/>
      <c r="G883" s="31"/>
      <c r="H883" s="31"/>
      <c r="J883" s="1"/>
      <c r="L883" s="1"/>
      <c r="M883" s="1"/>
      <c r="O883" s="4"/>
      <c r="P883" s="23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4"/>
      <c r="AE883" s="1"/>
      <c r="AF883" s="1"/>
      <c r="AH883" s="1"/>
      <c r="AI883" s="1"/>
      <c r="AJ883" s="1"/>
      <c r="AK883" s="1"/>
      <c r="AN883" s="1"/>
      <c r="AO883" s="1"/>
      <c r="AP883" s="1"/>
      <c r="AQ883" s="14"/>
      <c r="AR883" s="14"/>
      <c r="AS883" s="14"/>
      <c r="AT883" s="10"/>
      <c r="AU883" s="1"/>
      <c r="AV883" s="10"/>
      <c r="AW883" s="1"/>
      <c r="AX883" s="1"/>
      <c r="AY883" s="1"/>
      <c r="AZ883" s="1"/>
      <c r="BA883" s="1"/>
      <c r="BB883" s="1"/>
      <c r="BC883" s="1"/>
      <c r="BD883" s="23"/>
      <c r="BE883" s="23"/>
      <c r="BF883" s="10"/>
      <c r="BG883" s="23"/>
      <c r="BH883" s="23"/>
      <c r="BI883" s="1"/>
    </row>
    <row r="884" spans="1:61" ht="12.75">
      <c r="A884" s="16"/>
      <c r="B884" s="22"/>
      <c r="C884" s="25"/>
      <c r="E884" s="25"/>
      <c r="F884" s="31"/>
      <c r="G884" s="31"/>
      <c r="H884" s="31"/>
      <c r="J884" s="1"/>
      <c r="L884" s="1"/>
      <c r="M884" s="1"/>
      <c r="O884" s="4"/>
      <c r="P884" s="23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4"/>
      <c r="AE884" s="1"/>
      <c r="AF884" s="1"/>
      <c r="AH884" s="1"/>
      <c r="AI884" s="1"/>
      <c r="AJ884" s="1"/>
      <c r="AK884" s="1"/>
      <c r="AN884" s="1"/>
      <c r="AO884" s="1"/>
      <c r="AP884" s="1"/>
      <c r="AQ884" s="14"/>
      <c r="AR884" s="14"/>
      <c r="AS884" s="14"/>
      <c r="AT884" s="10"/>
      <c r="AU884" s="1"/>
      <c r="AV884" s="10"/>
      <c r="AW884" s="1"/>
      <c r="AX884" s="1"/>
      <c r="AY884" s="1"/>
      <c r="AZ884" s="1"/>
      <c r="BA884" s="1"/>
      <c r="BB884" s="1"/>
      <c r="BC884" s="1"/>
      <c r="BD884" s="23"/>
      <c r="BE884" s="23"/>
      <c r="BF884" s="10"/>
      <c r="BG884" s="23"/>
      <c r="BH884" s="23"/>
      <c r="BI884" s="1"/>
    </row>
    <row r="885" spans="1:61" ht="12.75">
      <c r="A885" s="16"/>
      <c r="B885" s="22"/>
      <c r="C885" s="25"/>
      <c r="E885" s="25"/>
      <c r="F885" s="31"/>
      <c r="G885" s="31"/>
      <c r="H885" s="31"/>
      <c r="J885" s="1"/>
      <c r="L885" s="1"/>
      <c r="M885" s="1"/>
      <c r="O885" s="4"/>
      <c r="P885" s="23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4"/>
      <c r="AE885" s="1"/>
      <c r="AF885" s="1"/>
      <c r="AH885" s="1"/>
      <c r="AI885" s="1"/>
      <c r="AJ885" s="1"/>
      <c r="AK885" s="1"/>
      <c r="AN885" s="1"/>
      <c r="AO885" s="1"/>
      <c r="AP885" s="1"/>
      <c r="AQ885" s="14"/>
      <c r="AR885" s="14"/>
      <c r="AS885" s="14"/>
      <c r="AT885" s="10"/>
      <c r="AU885" s="1"/>
      <c r="AV885" s="10"/>
      <c r="AW885" s="1"/>
      <c r="AX885" s="1"/>
      <c r="AY885" s="1"/>
      <c r="AZ885" s="1"/>
      <c r="BA885" s="1"/>
      <c r="BB885" s="1"/>
      <c r="BC885" s="1"/>
      <c r="BD885" s="23"/>
      <c r="BE885" s="23"/>
      <c r="BF885" s="10"/>
      <c r="BG885" s="23"/>
      <c r="BH885" s="23"/>
      <c r="BI885" s="1"/>
    </row>
    <row r="886" spans="1:61" ht="12.75">
      <c r="A886" s="16"/>
      <c r="B886" s="22"/>
      <c r="C886" s="25"/>
      <c r="E886" s="25"/>
      <c r="F886" s="31"/>
      <c r="G886" s="31"/>
      <c r="H886" s="31"/>
      <c r="J886" s="1"/>
      <c r="L886" s="1"/>
      <c r="M886" s="1"/>
      <c r="O886" s="4"/>
      <c r="P886" s="23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4"/>
      <c r="AE886" s="1"/>
      <c r="AF886" s="1"/>
      <c r="AH886" s="1"/>
      <c r="AI886" s="1"/>
      <c r="AJ886" s="1"/>
      <c r="AK886" s="1"/>
      <c r="AN886" s="1"/>
      <c r="AO886" s="1"/>
      <c r="AP886" s="1"/>
      <c r="AQ886" s="14"/>
      <c r="AR886" s="14"/>
      <c r="AS886" s="14"/>
      <c r="AT886" s="10"/>
      <c r="AU886" s="1"/>
      <c r="AV886" s="10"/>
      <c r="AW886" s="1"/>
      <c r="AX886" s="1"/>
      <c r="AY886" s="1"/>
      <c r="AZ886" s="1"/>
      <c r="BA886" s="1"/>
      <c r="BB886" s="1"/>
      <c r="BC886" s="1"/>
      <c r="BD886" s="23"/>
      <c r="BE886" s="23"/>
      <c r="BF886" s="10"/>
      <c r="BG886" s="23"/>
      <c r="BH886" s="23"/>
      <c r="BI886" s="1"/>
    </row>
    <row r="887" spans="1:61" ht="12.75">
      <c r="A887" s="16"/>
      <c r="B887" s="22"/>
      <c r="C887" s="25"/>
      <c r="E887" s="25"/>
      <c r="F887" s="31"/>
      <c r="G887" s="31"/>
      <c r="H887" s="31"/>
      <c r="J887" s="1"/>
      <c r="L887" s="1"/>
      <c r="M887" s="1"/>
      <c r="O887" s="4"/>
      <c r="P887" s="23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4"/>
      <c r="AE887" s="1"/>
      <c r="AF887" s="1"/>
      <c r="AH887" s="1"/>
      <c r="AI887" s="1"/>
      <c r="AN887" s="1"/>
      <c r="AO887" s="1"/>
      <c r="AP887" s="1"/>
      <c r="AQ887" s="14"/>
      <c r="AR887" s="14"/>
      <c r="AS887" s="14"/>
      <c r="AT887" s="10"/>
      <c r="AU887" s="1"/>
      <c r="AV887" s="10"/>
      <c r="AW887" s="1"/>
      <c r="AX887" s="1"/>
      <c r="AY887" s="1"/>
      <c r="AZ887" s="1"/>
      <c r="BA887" s="1"/>
      <c r="BB887" s="1"/>
      <c r="BC887" s="1"/>
      <c r="BD887" s="23"/>
      <c r="BE887" s="23"/>
      <c r="BF887" s="10"/>
      <c r="BG887" s="23"/>
      <c r="BH887" s="23"/>
      <c r="BI887" s="1"/>
    </row>
    <row r="888" spans="1:61" ht="12.75">
      <c r="A888" s="16"/>
      <c r="B888" s="22"/>
      <c r="C888" s="25"/>
      <c r="E888" s="25"/>
      <c r="F888" s="31"/>
      <c r="G888" s="31"/>
      <c r="H888" s="31"/>
      <c r="J888" s="1"/>
      <c r="L888" s="1"/>
      <c r="M888" s="1"/>
      <c r="O888" s="4"/>
      <c r="P888" s="23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4"/>
      <c r="AE888" s="1"/>
      <c r="AF888" s="1"/>
      <c r="AH888" s="1"/>
      <c r="AI888" s="1"/>
      <c r="AN888" s="1"/>
      <c r="AO888" s="1"/>
      <c r="AP888" s="1"/>
      <c r="AQ888" s="14"/>
      <c r="AR888" s="14"/>
      <c r="AS888" s="14"/>
      <c r="AT888" s="10"/>
      <c r="AU888" s="1"/>
      <c r="AV888" s="10"/>
      <c r="AW888" s="1"/>
      <c r="AX888" s="1"/>
      <c r="AY888" s="1"/>
      <c r="AZ888" s="1"/>
      <c r="BA888" s="1"/>
      <c r="BB888" s="1"/>
      <c r="BC888" s="1"/>
      <c r="BD888" s="23"/>
      <c r="BE888" s="23"/>
      <c r="BF888" s="10"/>
      <c r="BG888" s="23"/>
      <c r="BH888" s="23"/>
      <c r="BI888" s="1"/>
    </row>
    <row r="889" spans="1:61" ht="12.75">
      <c r="A889" s="16"/>
      <c r="B889" s="22"/>
      <c r="C889" s="25"/>
      <c r="E889" s="25"/>
      <c r="F889" s="31"/>
      <c r="G889" s="31"/>
      <c r="H889" s="31"/>
      <c r="J889" s="1"/>
      <c r="L889" s="1"/>
      <c r="M889" s="1"/>
      <c r="O889" s="4"/>
      <c r="P889" s="23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4"/>
      <c r="AE889" s="1"/>
      <c r="AF889" s="1"/>
      <c r="AH889" s="1"/>
      <c r="AI889" s="1"/>
      <c r="AN889" s="1"/>
      <c r="AO889" s="1"/>
      <c r="AP889" s="1"/>
      <c r="AQ889" s="14"/>
      <c r="AR889" s="14"/>
      <c r="AS889" s="14"/>
      <c r="AT889" s="10"/>
      <c r="AU889" s="1"/>
      <c r="AV889" s="10"/>
      <c r="AW889" s="1"/>
      <c r="AX889" s="1"/>
      <c r="AY889" s="1"/>
      <c r="AZ889" s="1"/>
      <c r="BA889" s="1"/>
      <c r="BB889" s="1"/>
      <c r="BC889" s="1"/>
      <c r="BD889" s="23"/>
      <c r="BE889" s="23"/>
      <c r="BF889" s="10"/>
      <c r="BG889" s="23"/>
      <c r="BH889" s="23"/>
      <c r="BI889" s="1"/>
    </row>
    <row r="890" spans="1:61" ht="12.75">
      <c r="A890" s="16"/>
      <c r="B890" s="22"/>
      <c r="C890" s="25"/>
      <c r="E890" s="25"/>
      <c r="F890" s="31"/>
      <c r="G890" s="31"/>
      <c r="H890" s="31"/>
      <c r="J890" s="1"/>
      <c r="L890" s="1"/>
      <c r="M890" s="1"/>
      <c r="O890" s="4"/>
      <c r="P890" s="23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4"/>
      <c r="AE890" s="1"/>
      <c r="AF890" s="1"/>
      <c r="AH890" s="1"/>
      <c r="AI890" s="1"/>
      <c r="AN890" s="1"/>
      <c r="AO890" s="1"/>
      <c r="AP890" s="1"/>
      <c r="AQ890" s="14"/>
      <c r="AR890" s="14"/>
      <c r="AS890" s="14"/>
      <c r="AT890" s="10"/>
      <c r="AU890" s="1"/>
      <c r="AV890" s="10"/>
      <c r="AW890" s="1"/>
      <c r="AX890" s="1"/>
      <c r="AY890" s="1"/>
      <c r="AZ890" s="1"/>
      <c r="BA890" s="1"/>
      <c r="BB890" s="1"/>
      <c r="BC890" s="1"/>
      <c r="BD890" s="23"/>
      <c r="BE890" s="23"/>
      <c r="BF890" s="10"/>
      <c r="BG890" s="23"/>
      <c r="BH890" s="23"/>
      <c r="BI890" s="1"/>
    </row>
    <row r="891" spans="1:61" ht="12.75">
      <c r="A891" s="16"/>
      <c r="B891" s="22"/>
      <c r="C891" s="25"/>
      <c r="E891" s="25"/>
      <c r="F891" s="31"/>
      <c r="G891" s="31"/>
      <c r="H891" s="31"/>
      <c r="J891" s="1"/>
      <c r="L891" s="1"/>
      <c r="M891" s="1"/>
      <c r="O891" s="4"/>
      <c r="P891" s="23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4"/>
      <c r="AE891" s="1"/>
      <c r="AF891" s="1"/>
      <c r="AH891" s="1"/>
      <c r="AI891" s="1"/>
      <c r="AN891" s="1"/>
      <c r="AO891" s="1"/>
      <c r="AP891" s="1"/>
      <c r="AQ891" s="14"/>
      <c r="AR891" s="14"/>
      <c r="AS891" s="14"/>
      <c r="AT891" s="10"/>
      <c r="AU891" s="1"/>
      <c r="AV891" s="10"/>
      <c r="AW891" s="1"/>
      <c r="AX891" s="1"/>
      <c r="AY891" s="1"/>
      <c r="AZ891" s="1"/>
      <c r="BA891" s="1"/>
      <c r="BB891" s="1"/>
      <c r="BC891" s="1"/>
      <c r="BD891" s="23"/>
      <c r="BE891" s="23"/>
      <c r="BF891" s="10"/>
      <c r="BG891" s="23"/>
      <c r="BH891" s="23"/>
      <c r="BI891" s="1"/>
    </row>
    <row r="892" spans="1:61" ht="12.75">
      <c r="A892" s="16"/>
      <c r="B892" s="22"/>
      <c r="C892" s="25"/>
      <c r="E892" s="25"/>
      <c r="F892" s="31"/>
      <c r="G892" s="31"/>
      <c r="H892" s="31"/>
      <c r="J892" s="1"/>
      <c r="L892" s="1"/>
      <c r="M892" s="1"/>
      <c r="O892" s="4"/>
      <c r="P892" s="23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4"/>
      <c r="AE892" s="1"/>
      <c r="AF892" s="1"/>
      <c r="AH892" s="1"/>
      <c r="AI892" s="1"/>
      <c r="AN892" s="1"/>
      <c r="AO892" s="1"/>
      <c r="AP892" s="1"/>
      <c r="AQ892" s="14"/>
      <c r="AR892" s="14"/>
      <c r="AS892" s="14"/>
      <c r="AT892" s="10"/>
      <c r="AU892" s="1"/>
      <c r="AV892" s="10"/>
      <c r="AW892" s="1"/>
      <c r="AX892" s="1"/>
      <c r="AY892" s="1"/>
      <c r="AZ892" s="1"/>
      <c r="BA892" s="1"/>
      <c r="BB892" s="1"/>
      <c r="BC892" s="1"/>
      <c r="BD892" s="23"/>
      <c r="BE892" s="23"/>
      <c r="BF892" s="10"/>
      <c r="BG892" s="23"/>
      <c r="BH892" s="23"/>
      <c r="BI892" s="1"/>
    </row>
    <row r="893" spans="1:61" ht="12.75">
      <c r="A893" s="16"/>
      <c r="B893" s="22"/>
      <c r="C893" s="25"/>
      <c r="E893" s="25"/>
      <c r="F893" s="31"/>
      <c r="G893" s="31"/>
      <c r="H893" s="31"/>
      <c r="J893" s="1"/>
      <c r="L893" s="1"/>
      <c r="M893" s="1"/>
      <c r="O893" s="4"/>
      <c r="P893" s="23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4"/>
      <c r="AE893" s="1"/>
      <c r="AF893" s="1"/>
      <c r="AH893" s="1"/>
      <c r="AI893" s="1"/>
      <c r="AN893" s="1"/>
      <c r="AO893" s="1"/>
      <c r="AP893" s="1"/>
      <c r="AQ893" s="14"/>
      <c r="AR893" s="14"/>
      <c r="AS893" s="14"/>
      <c r="AT893" s="10"/>
      <c r="AU893" s="1"/>
      <c r="AV893" s="10"/>
      <c r="AW893" s="1"/>
      <c r="AX893" s="1"/>
      <c r="AY893" s="1"/>
      <c r="AZ893" s="1"/>
      <c r="BA893" s="1"/>
      <c r="BB893" s="1"/>
      <c r="BC893" s="1"/>
      <c r="BD893" s="23"/>
      <c r="BE893" s="23"/>
      <c r="BF893" s="10"/>
      <c r="BG893" s="23"/>
      <c r="BH893" s="23"/>
      <c r="BI893" s="1"/>
    </row>
    <row r="894" spans="1:61" ht="12.75">
      <c r="A894" s="16"/>
      <c r="B894" s="22"/>
      <c r="C894" s="25"/>
      <c r="E894" s="25"/>
      <c r="F894" s="31"/>
      <c r="G894" s="31"/>
      <c r="H894" s="31"/>
      <c r="J894" s="1"/>
      <c r="L894" s="1"/>
      <c r="M894" s="1"/>
      <c r="O894" s="4"/>
      <c r="P894" s="23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4"/>
      <c r="AE894" s="1"/>
      <c r="AF894" s="1"/>
      <c r="AH894" s="1"/>
      <c r="AI894" s="1"/>
      <c r="AN894" s="1"/>
      <c r="AO894" s="1"/>
      <c r="AP894" s="1"/>
      <c r="AQ894" s="14"/>
      <c r="AR894" s="14"/>
      <c r="AS894" s="14"/>
      <c r="AT894" s="10"/>
      <c r="AU894" s="1"/>
      <c r="AV894" s="10"/>
      <c r="AW894" s="1"/>
      <c r="AX894" s="1"/>
      <c r="AY894" s="1"/>
      <c r="AZ894" s="1"/>
      <c r="BA894" s="1"/>
      <c r="BB894" s="1"/>
      <c r="BC894" s="1"/>
      <c r="BD894" s="23"/>
      <c r="BE894" s="23"/>
      <c r="BF894" s="10"/>
      <c r="BG894" s="23"/>
      <c r="BH894" s="23"/>
      <c r="BI894" s="1"/>
    </row>
    <row r="895" spans="1:61" ht="12.75">
      <c r="A895" s="16"/>
      <c r="B895" s="22"/>
      <c r="C895" s="25"/>
      <c r="E895" s="25"/>
      <c r="F895" s="31"/>
      <c r="G895" s="31"/>
      <c r="H895" s="31"/>
      <c r="J895" s="1"/>
      <c r="L895" s="1"/>
      <c r="M895" s="1"/>
      <c r="O895" s="4"/>
      <c r="P895" s="23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4"/>
      <c r="AE895" s="1"/>
      <c r="AF895" s="1"/>
      <c r="AH895" s="1"/>
      <c r="AI895" s="1"/>
      <c r="AN895" s="1"/>
      <c r="AO895" s="1"/>
      <c r="AP895" s="1"/>
      <c r="AQ895" s="14"/>
      <c r="AR895" s="14"/>
      <c r="AS895" s="14"/>
      <c r="AT895" s="10"/>
      <c r="AU895" s="1"/>
      <c r="AV895" s="10"/>
      <c r="AW895" s="1"/>
      <c r="AX895" s="1"/>
      <c r="AY895" s="1"/>
      <c r="AZ895" s="1"/>
      <c r="BA895" s="1"/>
      <c r="BB895" s="1"/>
      <c r="BC895" s="1"/>
      <c r="BD895" s="23"/>
      <c r="BE895" s="23"/>
      <c r="BF895" s="10"/>
      <c r="BG895" s="23"/>
      <c r="BH895" s="23"/>
      <c r="BI895" s="1"/>
    </row>
    <row r="896" spans="1:61" ht="12.75">
      <c r="A896" s="16"/>
      <c r="B896" s="22"/>
      <c r="C896" s="25"/>
      <c r="E896" s="25"/>
      <c r="F896" s="31"/>
      <c r="G896" s="31"/>
      <c r="H896" s="31"/>
      <c r="J896" s="1"/>
      <c r="L896" s="1"/>
      <c r="M896" s="1"/>
      <c r="O896" s="4"/>
      <c r="P896" s="23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4"/>
      <c r="AE896" s="1"/>
      <c r="AF896" s="1"/>
      <c r="AH896" s="1"/>
      <c r="AI896" s="1"/>
      <c r="AN896" s="1"/>
      <c r="AO896" s="1"/>
      <c r="AP896" s="1"/>
      <c r="AQ896" s="14"/>
      <c r="AR896" s="14"/>
      <c r="AS896" s="14"/>
      <c r="AT896" s="10"/>
      <c r="AU896" s="1"/>
      <c r="AV896" s="10"/>
      <c r="AW896" s="1"/>
      <c r="AX896" s="1"/>
      <c r="AY896" s="1"/>
      <c r="AZ896" s="1"/>
      <c r="BA896" s="1"/>
      <c r="BB896" s="1"/>
      <c r="BC896" s="1"/>
      <c r="BD896" s="23"/>
      <c r="BE896" s="23"/>
      <c r="BF896" s="10"/>
      <c r="BG896" s="23"/>
      <c r="BH896" s="23"/>
      <c r="BI896" s="1"/>
    </row>
    <row r="897" spans="1:61" ht="12.75">
      <c r="A897" s="16"/>
      <c r="B897" s="22"/>
      <c r="C897" s="25"/>
      <c r="E897" s="25"/>
      <c r="F897" s="31"/>
      <c r="G897" s="31"/>
      <c r="H897" s="31"/>
      <c r="J897" s="1"/>
      <c r="L897" s="1"/>
      <c r="M897" s="1"/>
      <c r="O897" s="4"/>
      <c r="P897" s="23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4"/>
      <c r="AE897" s="1"/>
      <c r="AF897" s="1"/>
      <c r="AH897" s="1"/>
      <c r="AI897" s="1"/>
      <c r="AN897" s="1"/>
      <c r="AO897" s="1"/>
      <c r="AP897" s="1"/>
      <c r="AQ897" s="14"/>
      <c r="AR897" s="14"/>
      <c r="AS897" s="14"/>
      <c r="AT897" s="10"/>
      <c r="AU897" s="1"/>
      <c r="AV897" s="10"/>
      <c r="AW897" s="1"/>
      <c r="AX897" s="1"/>
      <c r="AY897" s="1"/>
      <c r="AZ897" s="1"/>
      <c r="BA897" s="1"/>
      <c r="BB897" s="1"/>
      <c r="BC897" s="1"/>
      <c r="BD897" s="23"/>
      <c r="BE897" s="23"/>
      <c r="BF897" s="10"/>
      <c r="BG897" s="23"/>
      <c r="BH897" s="23"/>
      <c r="BI897" s="1"/>
    </row>
    <row r="898" spans="1:61" ht="12.75">
      <c r="A898" s="16"/>
      <c r="B898" s="22"/>
      <c r="C898" s="25"/>
      <c r="E898" s="25"/>
      <c r="F898" s="31"/>
      <c r="G898" s="31"/>
      <c r="H898" s="31"/>
      <c r="J898" s="1"/>
      <c r="L898" s="1"/>
      <c r="M898" s="1"/>
      <c r="O898" s="4"/>
      <c r="P898" s="23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4"/>
      <c r="AE898" s="1"/>
      <c r="AF898" s="1"/>
      <c r="AH898" s="1"/>
      <c r="AI898" s="1"/>
      <c r="AN898" s="1"/>
      <c r="AO898" s="1"/>
      <c r="AP898" s="1"/>
      <c r="AQ898" s="14"/>
      <c r="AR898" s="14"/>
      <c r="AS898" s="14"/>
      <c r="AT898" s="10"/>
      <c r="AU898" s="1"/>
      <c r="AV898" s="10"/>
      <c r="AW898" s="1"/>
      <c r="AX898" s="1"/>
      <c r="AY898" s="1"/>
      <c r="AZ898" s="1"/>
      <c r="BA898" s="1"/>
      <c r="BB898" s="1"/>
      <c r="BC898" s="1"/>
      <c r="BD898" s="23"/>
      <c r="BE898" s="23"/>
      <c r="BF898" s="10"/>
      <c r="BG898" s="23"/>
      <c r="BH898" s="23"/>
      <c r="BI898" s="1"/>
    </row>
    <row r="899" spans="1:61" ht="12.75">
      <c r="A899" s="16"/>
      <c r="B899" s="22"/>
      <c r="C899" s="25"/>
      <c r="E899" s="25"/>
      <c r="F899" s="31"/>
      <c r="G899" s="31"/>
      <c r="H899" s="31"/>
      <c r="J899" s="1"/>
      <c r="L899" s="1"/>
      <c r="M899" s="1"/>
      <c r="O899" s="4"/>
      <c r="P899" s="23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4"/>
      <c r="AE899" s="1"/>
      <c r="AF899" s="1"/>
      <c r="AH899" s="1"/>
      <c r="AI899" s="1"/>
      <c r="AN899" s="1"/>
      <c r="AO899" s="1"/>
      <c r="AP899" s="1"/>
      <c r="AQ899" s="14"/>
      <c r="AR899" s="14"/>
      <c r="AS899" s="14"/>
      <c r="AT899" s="10"/>
      <c r="AU899" s="1"/>
      <c r="AV899" s="10"/>
      <c r="AW899" s="1"/>
      <c r="AX899" s="1"/>
      <c r="AY899" s="1"/>
      <c r="AZ899" s="1"/>
      <c r="BA899" s="1"/>
      <c r="BB899" s="1"/>
      <c r="BC899" s="1"/>
      <c r="BD899" s="23"/>
      <c r="BE899" s="23"/>
      <c r="BF899" s="10"/>
      <c r="BG899" s="23"/>
      <c r="BH899" s="23"/>
      <c r="BI899" s="1"/>
    </row>
    <row r="900" spans="1:61" ht="12.75">
      <c r="A900" s="16"/>
      <c r="B900" s="22"/>
      <c r="C900" s="25"/>
      <c r="E900" s="25"/>
      <c r="F900" s="31"/>
      <c r="G900" s="31"/>
      <c r="H900" s="31"/>
      <c r="J900" s="1"/>
      <c r="L900" s="1"/>
      <c r="M900" s="1"/>
      <c r="O900" s="4"/>
      <c r="P900" s="23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4"/>
      <c r="AE900" s="1"/>
      <c r="AF900" s="1"/>
      <c r="AH900" s="1"/>
      <c r="AI900" s="1"/>
      <c r="AN900" s="1"/>
      <c r="AO900" s="1"/>
      <c r="AP900" s="1"/>
      <c r="AQ900" s="14"/>
      <c r="AR900" s="14"/>
      <c r="AS900" s="14"/>
      <c r="AT900" s="10"/>
      <c r="AU900" s="1"/>
      <c r="AV900" s="10"/>
      <c r="AW900" s="1"/>
      <c r="AX900" s="1"/>
      <c r="AY900" s="1"/>
      <c r="AZ900" s="1"/>
      <c r="BA900" s="1"/>
      <c r="BB900" s="1"/>
      <c r="BC900" s="1"/>
      <c r="BD900" s="23"/>
      <c r="BE900" s="23"/>
      <c r="BF900" s="10"/>
      <c r="BG900" s="23"/>
      <c r="BH900" s="23"/>
      <c r="BI900" s="1"/>
    </row>
    <row r="901" spans="1:61" ht="12.75">
      <c r="A901" s="16"/>
      <c r="B901" s="22"/>
      <c r="C901" s="25"/>
      <c r="E901" s="25"/>
      <c r="F901" s="31"/>
      <c r="G901" s="31"/>
      <c r="H901" s="31"/>
      <c r="J901" s="1"/>
      <c r="L901" s="1"/>
      <c r="M901" s="1"/>
      <c r="O901" s="4"/>
      <c r="P901" s="23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4"/>
      <c r="AE901" s="1"/>
      <c r="AF901" s="1"/>
      <c r="AH901" s="1"/>
      <c r="AI901" s="1"/>
      <c r="AN901" s="1"/>
      <c r="AO901" s="1"/>
      <c r="AP901" s="1"/>
      <c r="AQ901" s="14"/>
      <c r="AR901" s="14"/>
      <c r="AS901" s="14"/>
      <c r="AT901" s="10"/>
      <c r="AU901" s="1"/>
      <c r="AV901" s="10"/>
      <c r="AW901" s="1"/>
      <c r="AX901" s="1"/>
      <c r="AY901" s="1"/>
      <c r="AZ901" s="1"/>
      <c r="BA901" s="1"/>
      <c r="BB901" s="1"/>
      <c r="BC901" s="1"/>
      <c r="BD901" s="23"/>
      <c r="BE901" s="23"/>
      <c r="BF901" s="10"/>
      <c r="BG901" s="23"/>
      <c r="BH901" s="23"/>
      <c r="BI901" s="1"/>
    </row>
    <row r="902" spans="1:61" ht="12.75">
      <c r="A902" s="16"/>
      <c r="B902" s="22"/>
      <c r="C902" s="25"/>
      <c r="E902" s="25"/>
      <c r="F902" s="31"/>
      <c r="G902" s="31"/>
      <c r="H902" s="31"/>
      <c r="J902" s="1"/>
      <c r="L902" s="1"/>
      <c r="M902" s="1"/>
      <c r="O902" s="4"/>
      <c r="P902" s="23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4"/>
      <c r="AE902" s="1"/>
      <c r="AF902" s="1"/>
      <c r="AH902" s="1"/>
      <c r="AI902" s="1"/>
      <c r="AN902" s="1"/>
      <c r="AO902" s="1"/>
      <c r="AP902" s="1"/>
      <c r="AQ902" s="14"/>
      <c r="AR902" s="14"/>
      <c r="AS902" s="14"/>
      <c r="AT902" s="10"/>
      <c r="AU902" s="1"/>
      <c r="AV902" s="10"/>
      <c r="AW902" s="1"/>
      <c r="AX902" s="1"/>
      <c r="AY902" s="1"/>
      <c r="AZ902" s="1"/>
      <c r="BA902" s="1"/>
      <c r="BB902" s="1"/>
      <c r="BC902" s="1"/>
      <c r="BD902" s="23"/>
      <c r="BE902" s="23"/>
      <c r="BF902" s="10"/>
      <c r="BG902" s="23"/>
      <c r="BH902" s="23"/>
      <c r="BI902" s="1"/>
    </row>
    <row r="903" spans="1:61" ht="12.75">
      <c r="A903" s="16"/>
      <c r="B903" s="22"/>
      <c r="C903" s="25"/>
      <c r="E903" s="25"/>
      <c r="F903" s="31"/>
      <c r="G903" s="31"/>
      <c r="H903" s="31"/>
      <c r="J903" s="1"/>
      <c r="L903" s="1"/>
      <c r="M903" s="1"/>
      <c r="O903" s="4"/>
      <c r="P903" s="23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4"/>
      <c r="AE903" s="1"/>
      <c r="AF903" s="1"/>
      <c r="AH903" s="1"/>
      <c r="AI903" s="1"/>
      <c r="AN903" s="1"/>
      <c r="AO903" s="1"/>
      <c r="AP903" s="1"/>
      <c r="AQ903" s="14"/>
      <c r="AR903" s="14"/>
      <c r="AS903" s="14"/>
      <c r="AT903" s="10"/>
      <c r="AU903" s="1"/>
      <c r="AV903" s="10"/>
      <c r="AW903" s="1"/>
      <c r="AX903" s="1"/>
      <c r="AY903" s="1"/>
      <c r="AZ903" s="1"/>
      <c r="BA903" s="1"/>
      <c r="BB903" s="1"/>
      <c r="BC903" s="1"/>
      <c r="BD903" s="23"/>
      <c r="BE903" s="23"/>
      <c r="BF903" s="10"/>
      <c r="BG903" s="23"/>
      <c r="BH903" s="23"/>
      <c r="BI903" s="1"/>
    </row>
    <row r="904" spans="1:61" ht="12.75">
      <c r="A904" s="16"/>
      <c r="B904" s="22"/>
      <c r="C904" s="25"/>
      <c r="E904" s="25"/>
      <c r="F904" s="31"/>
      <c r="G904" s="31"/>
      <c r="H904" s="31"/>
      <c r="J904" s="1"/>
      <c r="L904" s="1"/>
      <c r="M904" s="1"/>
      <c r="O904" s="4"/>
      <c r="P904" s="23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4"/>
      <c r="AE904" s="1"/>
      <c r="AF904" s="1"/>
      <c r="AH904" s="1"/>
      <c r="AI904" s="1"/>
      <c r="AN904" s="1"/>
      <c r="AO904" s="1"/>
      <c r="AP904" s="1"/>
      <c r="AQ904" s="14"/>
      <c r="AR904" s="14"/>
      <c r="AS904" s="14"/>
      <c r="AT904" s="10"/>
      <c r="AU904" s="1"/>
      <c r="AV904" s="10"/>
      <c r="AW904" s="1"/>
      <c r="AX904" s="1"/>
      <c r="AY904" s="1"/>
      <c r="AZ904" s="1"/>
      <c r="BA904" s="1"/>
      <c r="BB904" s="1"/>
      <c r="BC904" s="1"/>
      <c r="BD904" s="23"/>
      <c r="BE904" s="23"/>
      <c r="BF904" s="10"/>
      <c r="BG904" s="23"/>
      <c r="BH904" s="23"/>
      <c r="BI904" s="1"/>
    </row>
    <row r="905" spans="1:61" ht="12.75">
      <c r="A905" s="16"/>
      <c r="B905" s="22"/>
      <c r="C905" s="25"/>
      <c r="E905" s="25"/>
      <c r="F905" s="31"/>
      <c r="G905" s="31"/>
      <c r="H905" s="31"/>
      <c r="J905" s="1"/>
      <c r="L905" s="1"/>
      <c r="M905" s="1"/>
      <c r="O905" s="4"/>
      <c r="P905" s="23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4"/>
      <c r="AE905" s="1"/>
      <c r="AF905" s="1"/>
      <c r="AH905" s="1"/>
      <c r="AI905" s="1"/>
      <c r="AN905" s="1"/>
      <c r="AO905" s="1"/>
      <c r="AP905" s="1"/>
      <c r="AQ905" s="14"/>
      <c r="AR905" s="14"/>
      <c r="AS905" s="14"/>
      <c r="AT905" s="10"/>
      <c r="AU905" s="1"/>
      <c r="AV905" s="10"/>
      <c r="AW905" s="1"/>
      <c r="AX905" s="1"/>
      <c r="AY905" s="1"/>
      <c r="AZ905" s="1"/>
      <c r="BA905" s="1"/>
      <c r="BB905" s="1"/>
      <c r="BC905" s="1"/>
      <c r="BD905" s="23"/>
      <c r="BE905" s="23"/>
      <c r="BF905" s="10"/>
      <c r="BG905" s="23"/>
      <c r="BH905" s="23"/>
      <c r="BI905" s="1"/>
    </row>
    <row r="906" spans="1:61" ht="12.75">
      <c r="A906" s="16"/>
      <c r="B906" s="22"/>
      <c r="C906" s="25"/>
      <c r="E906" s="25"/>
      <c r="F906" s="31"/>
      <c r="G906" s="31"/>
      <c r="H906" s="31"/>
      <c r="J906" s="1"/>
      <c r="L906" s="1"/>
      <c r="M906" s="1"/>
      <c r="O906" s="4"/>
      <c r="P906" s="23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4"/>
      <c r="AE906" s="1"/>
      <c r="AF906" s="1"/>
      <c r="AH906" s="1"/>
      <c r="AI906" s="1"/>
      <c r="AN906" s="1"/>
      <c r="AO906" s="1"/>
      <c r="AP906" s="1"/>
      <c r="AQ906" s="14"/>
      <c r="AR906" s="14"/>
      <c r="AS906" s="14"/>
      <c r="AT906" s="10"/>
      <c r="AU906" s="1"/>
      <c r="AV906" s="10"/>
      <c r="AW906" s="1"/>
      <c r="AX906" s="1"/>
      <c r="AY906" s="1"/>
      <c r="AZ906" s="1"/>
      <c r="BA906" s="1"/>
      <c r="BB906" s="1"/>
      <c r="BC906" s="1"/>
      <c r="BD906" s="23"/>
      <c r="BE906" s="23"/>
      <c r="BF906" s="10"/>
      <c r="BG906" s="23"/>
      <c r="BH906" s="23"/>
      <c r="BI906" s="1"/>
    </row>
    <row r="907" spans="1:61" ht="12.75">
      <c r="A907" s="16"/>
      <c r="B907" s="22"/>
      <c r="C907" s="25"/>
      <c r="E907" s="25"/>
      <c r="F907" s="31"/>
      <c r="G907" s="31"/>
      <c r="H907" s="31"/>
      <c r="J907" s="1"/>
      <c r="L907" s="1"/>
      <c r="M907" s="1"/>
      <c r="O907" s="4"/>
      <c r="P907" s="23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4"/>
      <c r="AE907" s="1"/>
      <c r="AF907" s="1"/>
      <c r="AH907" s="1"/>
      <c r="AI907" s="1"/>
      <c r="AN907" s="1"/>
      <c r="AO907" s="1"/>
      <c r="AP907" s="1"/>
      <c r="AQ907" s="14"/>
      <c r="AR907" s="14"/>
      <c r="AS907" s="14"/>
      <c r="AT907" s="10"/>
      <c r="AU907" s="1"/>
      <c r="AV907" s="10"/>
      <c r="AW907" s="1"/>
      <c r="AX907" s="1"/>
      <c r="AY907" s="1"/>
      <c r="AZ907" s="1"/>
      <c r="BA907" s="1"/>
      <c r="BB907" s="1"/>
      <c r="BC907" s="1"/>
      <c r="BD907" s="23"/>
      <c r="BE907" s="23"/>
      <c r="BF907" s="10"/>
      <c r="BG907" s="23"/>
      <c r="BH907" s="23"/>
      <c r="BI907" s="1"/>
    </row>
    <row r="908" spans="1:61" ht="12.75">
      <c r="A908" s="16"/>
      <c r="B908" s="22"/>
      <c r="C908" s="25"/>
      <c r="E908" s="25"/>
      <c r="F908" s="31"/>
      <c r="G908" s="31"/>
      <c r="H908" s="31"/>
      <c r="J908" s="1"/>
      <c r="L908" s="1"/>
      <c r="M908" s="1"/>
      <c r="O908" s="4"/>
      <c r="P908" s="23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4"/>
      <c r="AE908" s="1"/>
      <c r="AF908" s="1"/>
      <c r="AH908" s="1"/>
      <c r="AI908" s="1"/>
      <c r="AN908" s="1"/>
      <c r="AO908" s="1"/>
      <c r="AP908" s="1"/>
      <c r="AQ908" s="14"/>
      <c r="AR908" s="14"/>
      <c r="AS908" s="14"/>
      <c r="AT908" s="10"/>
      <c r="AU908" s="1"/>
      <c r="AV908" s="10"/>
      <c r="AW908" s="1"/>
      <c r="AX908" s="1"/>
      <c r="AY908" s="1"/>
      <c r="AZ908" s="1"/>
      <c r="BA908" s="1"/>
      <c r="BB908" s="1"/>
      <c r="BC908" s="1"/>
      <c r="BD908" s="23"/>
      <c r="BE908" s="23"/>
      <c r="BF908" s="10"/>
      <c r="BG908" s="23"/>
      <c r="BH908" s="23"/>
      <c r="BI908" s="1"/>
    </row>
    <row r="909" spans="1:61" ht="12.75">
      <c r="A909" s="16"/>
      <c r="B909" s="22"/>
      <c r="C909" s="25"/>
      <c r="E909" s="25"/>
      <c r="F909" s="31"/>
      <c r="G909" s="31"/>
      <c r="H909" s="31"/>
      <c r="J909" s="1"/>
      <c r="L909" s="1"/>
      <c r="M909" s="1"/>
      <c r="O909" s="4"/>
      <c r="P909" s="23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4"/>
      <c r="AE909" s="1"/>
      <c r="AF909" s="1"/>
      <c r="AH909" s="1"/>
      <c r="AI909" s="1"/>
      <c r="AN909" s="1"/>
      <c r="AO909" s="1"/>
      <c r="AP909" s="1"/>
      <c r="AQ909" s="14"/>
      <c r="AR909" s="14"/>
      <c r="AS909" s="14"/>
      <c r="AT909" s="10"/>
      <c r="AU909" s="1"/>
      <c r="AV909" s="10"/>
      <c r="AW909" s="1"/>
      <c r="AX909" s="1"/>
      <c r="AY909" s="1"/>
      <c r="AZ909" s="1"/>
      <c r="BA909" s="1"/>
      <c r="BB909" s="1"/>
      <c r="BC909" s="1"/>
      <c r="BD909" s="23"/>
      <c r="BE909" s="23"/>
      <c r="BF909" s="10"/>
      <c r="BG909" s="23"/>
      <c r="BH909" s="23"/>
      <c r="BI909" s="1"/>
    </row>
    <row r="910" spans="1:61" ht="12.75">
      <c r="A910" s="16"/>
      <c r="B910" s="22"/>
      <c r="C910" s="25"/>
      <c r="E910" s="25"/>
      <c r="F910" s="31"/>
      <c r="G910" s="31"/>
      <c r="H910" s="31"/>
      <c r="J910" s="1"/>
      <c r="L910" s="1"/>
      <c r="M910" s="1"/>
      <c r="O910" s="4"/>
      <c r="P910" s="23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4"/>
      <c r="AE910" s="1"/>
      <c r="AF910" s="1"/>
      <c r="AH910" s="1"/>
      <c r="AI910" s="1"/>
      <c r="AN910" s="1"/>
      <c r="AO910" s="1"/>
      <c r="AP910" s="1"/>
      <c r="AQ910" s="14"/>
      <c r="AR910" s="14"/>
      <c r="AS910" s="14"/>
      <c r="AT910" s="10"/>
      <c r="AU910" s="1"/>
      <c r="AV910" s="10"/>
      <c r="AW910" s="1"/>
      <c r="AX910" s="1"/>
      <c r="AY910" s="1"/>
      <c r="AZ910" s="1"/>
      <c r="BA910" s="1"/>
      <c r="BB910" s="1"/>
      <c r="BC910" s="1"/>
      <c r="BD910" s="23"/>
      <c r="BE910" s="23"/>
      <c r="BF910" s="10"/>
      <c r="BG910" s="23"/>
      <c r="BH910" s="23"/>
      <c r="BI910" s="1"/>
    </row>
    <row r="911" spans="1:61" ht="12.75">
      <c r="A911" s="16"/>
      <c r="B911" s="22"/>
      <c r="C911" s="25"/>
      <c r="E911" s="25"/>
      <c r="F911" s="31"/>
      <c r="G911" s="31"/>
      <c r="H911" s="31"/>
      <c r="J911" s="1"/>
      <c r="L911" s="1"/>
      <c r="M911" s="1"/>
      <c r="O911" s="4"/>
      <c r="P911" s="23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4"/>
      <c r="AE911" s="1"/>
      <c r="AF911" s="1"/>
      <c r="AH911" s="1"/>
      <c r="AI911" s="1"/>
      <c r="AN911" s="1"/>
      <c r="AO911" s="1"/>
      <c r="AP911" s="1"/>
      <c r="AQ911" s="14"/>
      <c r="AR911" s="14"/>
      <c r="AS911" s="14"/>
      <c r="AT911" s="10"/>
      <c r="AU911" s="1"/>
      <c r="AV911" s="10"/>
      <c r="AW911" s="1"/>
      <c r="AX911" s="1"/>
      <c r="AY911" s="1"/>
      <c r="AZ911" s="1"/>
      <c r="BA911" s="1"/>
      <c r="BB911" s="1"/>
      <c r="BC911" s="1"/>
      <c r="BD911" s="23"/>
      <c r="BE911" s="23"/>
      <c r="BF911" s="10"/>
      <c r="BG911" s="23"/>
      <c r="BH911" s="23"/>
      <c r="BI911" s="1"/>
    </row>
    <row r="912" spans="1:61" ht="12.75">
      <c r="A912" s="16"/>
      <c r="B912" s="22"/>
      <c r="C912" s="25"/>
      <c r="E912" s="25"/>
      <c r="F912" s="31"/>
      <c r="G912" s="31"/>
      <c r="H912" s="31"/>
      <c r="J912" s="1"/>
      <c r="L912" s="1"/>
      <c r="M912" s="1"/>
      <c r="O912" s="4"/>
      <c r="P912" s="23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4"/>
      <c r="AE912" s="1"/>
      <c r="AF912" s="1"/>
      <c r="AH912" s="1"/>
      <c r="AI912" s="1"/>
      <c r="AN912" s="1"/>
      <c r="AO912" s="1"/>
      <c r="AP912" s="1"/>
      <c r="AQ912" s="14"/>
      <c r="AR912" s="14"/>
      <c r="AS912" s="14"/>
      <c r="AT912" s="10"/>
      <c r="AU912" s="1"/>
      <c r="AV912" s="10"/>
      <c r="AW912" s="1"/>
      <c r="AX912" s="1"/>
      <c r="AY912" s="1"/>
      <c r="AZ912" s="1"/>
      <c r="BA912" s="1"/>
      <c r="BB912" s="1"/>
      <c r="BC912" s="1"/>
      <c r="BD912" s="23"/>
      <c r="BE912" s="23"/>
      <c r="BF912" s="10"/>
      <c r="BG912" s="23"/>
      <c r="BH912" s="23"/>
      <c r="BI912" s="1"/>
    </row>
    <row r="913" spans="1:61" ht="12.75">
      <c r="A913" s="16"/>
      <c r="B913" s="22"/>
      <c r="C913" s="25"/>
      <c r="E913" s="25"/>
      <c r="F913" s="31"/>
      <c r="G913" s="31"/>
      <c r="H913" s="31"/>
      <c r="J913" s="1"/>
      <c r="L913" s="1"/>
      <c r="M913" s="1"/>
      <c r="O913" s="4"/>
      <c r="P913" s="23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4"/>
      <c r="AE913" s="1"/>
      <c r="AF913" s="1"/>
      <c r="AH913" s="1"/>
      <c r="AI913" s="1"/>
      <c r="AN913" s="1"/>
      <c r="AO913" s="1"/>
      <c r="AP913" s="1"/>
      <c r="AQ913" s="14"/>
      <c r="AR913" s="14"/>
      <c r="AS913" s="14"/>
      <c r="AT913" s="10"/>
      <c r="AU913" s="1"/>
      <c r="AV913" s="10"/>
      <c r="AW913" s="1"/>
      <c r="AX913" s="1"/>
      <c r="AY913" s="1"/>
      <c r="AZ913" s="1"/>
      <c r="BA913" s="1"/>
      <c r="BB913" s="1"/>
      <c r="BC913" s="1"/>
      <c r="BD913" s="23"/>
      <c r="BE913" s="23"/>
      <c r="BF913" s="10"/>
      <c r="BG913" s="23"/>
      <c r="BH913" s="23"/>
      <c r="BI913" s="1"/>
    </row>
    <row r="914" spans="1:61" ht="12.75">
      <c r="A914" s="16"/>
      <c r="B914" s="22"/>
      <c r="C914" s="25"/>
      <c r="E914" s="25"/>
      <c r="F914" s="31"/>
      <c r="G914" s="31"/>
      <c r="H914" s="31"/>
      <c r="J914" s="1"/>
      <c r="L914" s="1"/>
      <c r="M914" s="1"/>
      <c r="O914" s="4"/>
      <c r="P914" s="23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4"/>
      <c r="AE914" s="1"/>
      <c r="AF914" s="1"/>
      <c r="AH914" s="1"/>
      <c r="AI914" s="1"/>
      <c r="AN914" s="1"/>
      <c r="AO914" s="1"/>
      <c r="AP914" s="1"/>
      <c r="AQ914" s="14"/>
      <c r="AR914" s="14"/>
      <c r="AS914" s="14"/>
      <c r="AT914" s="10"/>
      <c r="AU914" s="1"/>
      <c r="AV914" s="10"/>
      <c r="AW914" s="1"/>
      <c r="AX914" s="1"/>
      <c r="AY914" s="1"/>
      <c r="AZ914" s="1"/>
      <c r="BA914" s="1"/>
      <c r="BB914" s="1"/>
      <c r="BC914" s="1"/>
      <c r="BD914" s="23"/>
      <c r="BE914" s="23"/>
      <c r="BF914" s="10"/>
      <c r="BG914" s="23"/>
      <c r="BH914" s="23"/>
      <c r="BI914" s="1"/>
    </row>
    <row r="915" spans="1:61" ht="12.75">
      <c r="A915" s="16"/>
      <c r="B915" s="22"/>
      <c r="C915" s="25"/>
      <c r="E915" s="25"/>
      <c r="F915" s="31"/>
      <c r="G915" s="31"/>
      <c r="H915" s="31"/>
      <c r="J915" s="1"/>
      <c r="L915" s="1"/>
      <c r="M915" s="1"/>
      <c r="O915" s="4"/>
      <c r="P915" s="23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4"/>
      <c r="AE915" s="1"/>
      <c r="AF915" s="1"/>
      <c r="AH915" s="1"/>
      <c r="AI915" s="1"/>
      <c r="AN915" s="1"/>
      <c r="AO915" s="1"/>
      <c r="AP915" s="1"/>
      <c r="AQ915" s="14"/>
      <c r="AR915" s="14"/>
      <c r="AS915" s="14"/>
      <c r="AT915" s="10"/>
      <c r="AU915" s="1"/>
      <c r="AV915" s="10"/>
      <c r="AW915" s="1"/>
      <c r="AX915" s="1"/>
      <c r="AY915" s="1"/>
      <c r="AZ915" s="1"/>
      <c r="BA915" s="1"/>
      <c r="BB915" s="1"/>
      <c r="BC915" s="1"/>
      <c r="BD915" s="23"/>
      <c r="BE915" s="23"/>
      <c r="BF915" s="10"/>
      <c r="BG915" s="23"/>
      <c r="BH915" s="23"/>
      <c r="BI915" s="1"/>
    </row>
    <row r="916" spans="1:61" ht="12.75">
      <c r="A916" s="16"/>
      <c r="B916" s="22"/>
      <c r="C916" s="25"/>
      <c r="E916" s="25"/>
      <c r="F916" s="31"/>
      <c r="G916" s="31"/>
      <c r="H916" s="31"/>
      <c r="J916" s="1"/>
      <c r="L916" s="1"/>
      <c r="M916" s="1"/>
      <c r="O916" s="4"/>
      <c r="P916" s="23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4"/>
      <c r="AE916" s="1"/>
      <c r="AF916" s="1"/>
      <c r="AH916" s="1"/>
      <c r="AI916" s="1"/>
      <c r="AN916" s="1"/>
      <c r="AO916" s="1"/>
      <c r="AP916" s="1"/>
      <c r="AQ916" s="14"/>
      <c r="AR916" s="14"/>
      <c r="AS916" s="14"/>
      <c r="AT916" s="10"/>
      <c r="AU916" s="1"/>
      <c r="AV916" s="10"/>
      <c r="AW916" s="1"/>
      <c r="AX916" s="1"/>
      <c r="AY916" s="1"/>
      <c r="AZ916" s="1"/>
      <c r="BA916" s="1"/>
      <c r="BB916" s="1"/>
      <c r="BC916" s="1"/>
      <c r="BD916" s="23"/>
      <c r="BE916" s="23"/>
      <c r="BF916" s="10"/>
      <c r="BG916" s="23"/>
      <c r="BH916" s="23"/>
      <c r="BI916" s="1"/>
    </row>
    <row r="917" spans="1:61" ht="12.75">
      <c r="A917" s="16"/>
      <c r="B917" s="22"/>
      <c r="C917" s="25"/>
      <c r="E917" s="25"/>
      <c r="F917" s="31"/>
      <c r="G917" s="31"/>
      <c r="H917" s="31"/>
      <c r="J917" s="1"/>
      <c r="L917" s="1"/>
      <c r="M917" s="1"/>
      <c r="O917" s="4"/>
      <c r="P917" s="23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4"/>
      <c r="AE917" s="1"/>
      <c r="AF917" s="1"/>
      <c r="AH917" s="1"/>
      <c r="AI917" s="1"/>
      <c r="AN917" s="1"/>
      <c r="AO917" s="1"/>
      <c r="AP917" s="1"/>
      <c r="AQ917" s="14"/>
      <c r="AR917" s="14"/>
      <c r="AS917" s="14"/>
      <c r="AT917" s="10"/>
      <c r="AU917" s="1"/>
      <c r="AV917" s="10"/>
      <c r="AW917" s="1"/>
      <c r="AX917" s="1"/>
      <c r="AY917" s="1"/>
      <c r="AZ917" s="1"/>
      <c r="BA917" s="1"/>
      <c r="BB917" s="1"/>
      <c r="BC917" s="1"/>
      <c r="BD917" s="23"/>
      <c r="BE917" s="23"/>
      <c r="BF917" s="10"/>
      <c r="BG917" s="23"/>
      <c r="BH917" s="23"/>
      <c r="BI917" s="1"/>
    </row>
    <row r="918" spans="1:61" ht="12.75">
      <c r="A918" s="16"/>
      <c r="B918" s="22"/>
      <c r="C918" s="25"/>
      <c r="E918" s="25"/>
      <c r="F918" s="31"/>
      <c r="G918" s="31"/>
      <c r="H918" s="31"/>
      <c r="J918" s="1"/>
      <c r="L918" s="1"/>
      <c r="M918" s="1"/>
      <c r="O918" s="4"/>
      <c r="P918" s="23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4"/>
      <c r="AE918" s="1"/>
      <c r="AF918" s="1"/>
      <c r="AH918" s="1"/>
      <c r="AI918" s="1"/>
      <c r="AN918" s="1"/>
      <c r="AO918" s="1"/>
      <c r="AP918" s="1"/>
      <c r="AQ918" s="14"/>
      <c r="AR918" s="14"/>
      <c r="AS918" s="14"/>
      <c r="AT918" s="10"/>
      <c r="AU918" s="1"/>
      <c r="AV918" s="10"/>
      <c r="AW918" s="1"/>
      <c r="AX918" s="1"/>
      <c r="AY918" s="1"/>
      <c r="AZ918" s="1"/>
      <c r="BA918" s="1"/>
      <c r="BB918" s="1"/>
      <c r="BC918" s="1"/>
      <c r="BD918" s="23"/>
      <c r="BE918" s="23"/>
      <c r="BF918" s="10"/>
      <c r="BG918" s="23"/>
      <c r="BH918" s="23"/>
      <c r="BI918" s="1"/>
    </row>
    <row r="919" spans="1:61" ht="12.75">
      <c r="A919" s="16"/>
      <c r="B919" s="22"/>
      <c r="C919" s="25"/>
      <c r="E919" s="25"/>
      <c r="F919" s="31"/>
      <c r="G919" s="31"/>
      <c r="H919" s="31"/>
      <c r="J919" s="1"/>
      <c r="L919" s="1"/>
      <c r="M919" s="1"/>
      <c r="O919" s="4"/>
      <c r="P919" s="23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4"/>
      <c r="AE919" s="1"/>
      <c r="AF919" s="1"/>
      <c r="AH919" s="1"/>
      <c r="AI919" s="1"/>
      <c r="AN919" s="1"/>
      <c r="AO919" s="1"/>
      <c r="AP919" s="1"/>
      <c r="AQ919" s="14"/>
      <c r="AR919" s="14"/>
      <c r="AS919" s="14"/>
      <c r="AT919" s="10"/>
      <c r="AU919" s="1"/>
      <c r="AV919" s="10"/>
      <c r="AW919" s="1"/>
      <c r="AX919" s="1"/>
      <c r="AY919" s="1"/>
      <c r="AZ919" s="1"/>
      <c r="BA919" s="1"/>
      <c r="BB919" s="1"/>
      <c r="BC919" s="1"/>
      <c r="BD919" s="23"/>
      <c r="BE919" s="23"/>
      <c r="BF919" s="10"/>
      <c r="BG919" s="23"/>
      <c r="BH919" s="23"/>
      <c r="BI919" s="1"/>
    </row>
    <row r="920" spans="1:61" ht="12.75">
      <c r="A920" s="16"/>
      <c r="B920" s="22"/>
      <c r="C920" s="25"/>
      <c r="E920" s="25"/>
      <c r="F920" s="31"/>
      <c r="G920" s="31"/>
      <c r="H920" s="31"/>
      <c r="J920" s="1"/>
      <c r="L920" s="1"/>
      <c r="M920" s="1"/>
      <c r="O920" s="4"/>
      <c r="P920" s="23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4"/>
      <c r="AE920" s="1"/>
      <c r="AF920" s="1"/>
      <c r="AH920" s="1"/>
      <c r="AI920" s="1"/>
      <c r="AN920" s="1"/>
      <c r="AO920" s="1"/>
      <c r="AP920" s="1"/>
      <c r="AQ920" s="14"/>
      <c r="AR920" s="14"/>
      <c r="AS920" s="14"/>
      <c r="AT920" s="10"/>
      <c r="AU920" s="1"/>
      <c r="AV920" s="10"/>
      <c r="AW920" s="1"/>
      <c r="AX920" s="1"/>
      <c r="AY920" s="1"/>
      <c r="AZ920" s="1"/>
      <c r="BA920" s="1"/>
      <c r="BB920" s="1"/>
      <c r="BC920" s="1"/>
      <c r="BD920" s="23"/>
      <c r="BE920" s="23"/>
      <c r="BF920" s="10"/>
      <c r="BG920" s="23"/>
      <c r="BH920" s="23"/>
      <c r="BI920" s="1"/>
    </row>
    <row r="921" spans="1:61" ht="12.75">
      <c r="A921" s="16"/>
      <c r="B921" s="22"/>
      <c r="C921" s="25"/>
      <c r="E921" s="25"/>
      <c r="F921" s="31"/>
      <c r="G921" s="31"/>
      <c r="H921" s="31"/>
      <c r="J921" s="1"/>
      <c r="L921" s="1"/>
      <c r="M921" s="1"/>
      <c r="O921" s="4"/>
      <c r="P921" s="23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4"/>
      <c r="AE921" s="1"/>
      <c r="AF921" s="1"/>
      <c r="AH921" s="1"/>
      <c r="AI921" s="1"/>
      <c r="AN921" s="1"/>
      <c r="AO921" s="1"/>
      <c r="AP921" s="1"/>
      <c r="AQ921" s="14"/>
      <c r="AR921" s="14"/>
      <c r="AS921" s="14"/>
      <c r="AT921" s="10"/>
      <c r="AU921" s="1"/>
      <c r="AV921" s="10"/>
      <c r="AW921" s="1"/>
      <c r="AX921" s="1"/>
      <c r="AY921" s="1"/>
      <c r="AZ921" s="1"/>
      <c r="BA921" s="1"/>
      <c r="BB921" s="1"/>
      <c r="BC921" s="1"/>
      <c r="BD921" s="23"/>
      <c r="BE921" s="23"/>
      <c r="BF921" s="10"/>
      <c r="BG921" s="23"/>
      <c r="BH921" s="23"/>
      <c r="BI921" s="1"/>
    </row>
    <row r="922" spans="1:61" ht="12.75">
      <c r="A922" s="16"/>
      <c r="B922" s="22"/>
      <c r="C922" s="25"/>
      <c r="E922" s="25"/>
      <c r="F922" s="31"/>
      <c r="G922" s="31"/>
      <c r="H922" s="31"/>
      <c r="J922" s="1"/>
      <c r="L922" s="1"/>
      <c r="M922" s="1"/>
      <c r="O922" s="4"/>
      <c r="P922" s="23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4"/>
      <c r="AE922" s="1"/>
      <c r="AF922" s="1"/>
      <c r="AH922" s="1"/>
      <c r="AI922" s="1"/>
      <c r="AN922" s="1"/>
      <c r="AO922" s="1"/>
      <c r="AP922" s="1"/>
      <c r="AQ922" s="14"/>
      <c r="AR922" s="14"/>
      <c r="AS922" s="14"/>
      <c r="AT922" s="10"/>
      <c r="AU922" s="1"/>
      <c r="AV922" s="10"/>
      <c r="AW922" s="1"/>
      <c r="AX922" s="1"/>
      <c r="AY922" s="1"/>
      <c r="AZ922" s="1"/>
      <c r="BA922" s="1"/>
      <c r="BB922" s="1"/>
      <c r="BC922" s="1"/>
      <c r="BD922" s="23"/>
      <c r="BE922" s="23"/>
      <c r="BF922" s="10"/>
      <c r="BG922" s="23"/>
      <c r="BH922" s="23"/>
      <c r="BI922" s="1"/>
    </row>
    <row r="923" spans="1:61" ht="12.75">
      <c r="A923" s="16"/>
      <c r="B923" s="22"/>
      <c r="C923" s="25"/>
      <c r="E923" s="25"/>
      <c r="F923" s="31"/>
      <c r="G923" s="31"/>
      <c r="H923" s="31"/>
      <c r="J923" s="1"/>
      <c r="L923" s="1"/>
      <c r="M923" s="1"/>
      <c r="O923" s="4"/>
      <c r="P923" s="23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4"/>
      <c r="AE923" s="1"/>
      <c r="AF923" s="1"/>
      <c r="AH923" s="1"/>
      <c r="AI923" s="1"/>
      <c r="AN923" s="1"/>
      <c r="AO923" s="1"/>
      <c r="AP923" s="1"/>
      <c r="AQ923" s="14"/>
      <c r="AR923" s="14"/>
      <c r="AS923" s="14"/>
      <c r="AT923" s="10"/>
      <c r="AU923" s="1"/>
      <c r="AV923" s="10"/>
      <c r="AW923" s="1"/>
      <c r="AX923" s="1"/>
      <c r="AY923" s="1"/>
      <c r="AZ923" s="1"/>
      <c r="BA923" s="1"/>
      <c r="BB923" s="1"/>
      <c r="BC923" s="1"/>
      <c r="BD923" s="23"/>
      <c r="BE923" s="23"/>
      <c r="BF923" s="10"/>
      <c r="BG923" s="23"/>
      <c r="BH923" s="23"/>
      <c r="BI923" s="1"/>
    </row>
    <row r="924" spans="1:61" ht="12.75">
      <c r="A924" s="16"/>
      <c r="B924" s="22"/>
      <c r="C924" s="25"/>
      <c r="E924" s="25"/>
      <c r="F924" s="31"/>
      <c r="G924" s="31"/>
      <c r="H924" s="31"/>
      <c r="J924" s="1"/>
      <c r="L924" s="1"/>
      <c r="M924" s="1"/>
      <c r="O924" s="4"/>
      <c r="P924" s="23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4"/>
      <c r="AE924" s="1"/>
      <c r="AF924" s="1"/>
      <c r="AH924" s="1"/>
      <c r="AI924" s="1"/>
      <c r="AN924" s="1"/>
      <c r="AO924" s="1"/>
      <c r="AP924" s="1"/>
      <c r="AQ924" s="14"/>
      <c r="AR924" s="14"/>
      <c r="AS924" s="14"/>
      <c r="AT924" s="10"/>
      <c r="AU924" s="1"/>
      <c r="AV924" s="10"/>
      <c r="AW924" s="1"/>
      <c r="AX924" s="1"/>
      <c r="AY924" s="1"/>
      <c r="AZ924" s="1"/>
      <c r="BA924" s="1"/>
      <c r="BB924" s="1"/>
      <c r="BC924" s="1"/>
      <c r="BD924" s="23"/>
      <c r="BE924" s="23"/>
      <c r="BF924" s="10"/>
      <c r="BG924" s="23"/>
      <c r="BH924" s="23"/>
      <c r="BI924" s="1"/>
    </row>
    <row r="925" spans="1:61" ht="12.75">
      <c r="A925" s="16"/>
      <c r="B925" s="22"/>
      <c r="C925" s="25"/>
      <c r="E925" s="25"/>
      <c r="F925" s="31"/>
      <c r="G925" s="31"/>
      <c r="H925" s="31"/>
      <c r="J925" s="1"/>
      <c r="L925" s="1"/>
      <c r="M925" s="1"/>
      <c r="O925" s="4"/>
      <c r="P925" s="23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4"/>
      <c r="AE925" s="1"/>
      <c r="AF925" s="1"/>
      <c r="AH925" s="1"/>
      <c r="AI925" s="1"/>
      <c r="AN925" s="1"/>
      <c r="AO925" s="1"/>
      <c r="AP925" s="1"/>
      <c r="AQ925" s="14"/>
      <c r="AR925" s="14"/>
      <c r="AS925" s="14"/>
      <c r="AT925" s="10"/>
      <c r="AU925" s="1"/>
      <c r="AV925" s="10"/>
      <c r="AW925" s="1"/>
      <c r="AX925" s="1"/>
      <c r="AY925" s="1"/>
      <c r="AZ925" s="1"/>
      <c r="BA925" s="1"/>
      <c r="BB925" s="1"/>
      <c r="BC925" s="1"/>
      <c r="BD925" s="23"/>
      <c r="BE925" s="23"/>
      <c r="BF925" s="10"/>
      <c r="BG925" s="23"/>
      <c r="BH925" s="23"/>
      <c r="BI925" s="1"/>
    </row>
    <row r="926" spans="1:61" ht="12.75">
      <c r="A926" s="16"/>
      <c r="B926" s="22"/>
      <c r="C926" s="25"/>
      <c r="E926" s="25"/>
      <c r="F926" s="31"/>
      <c r="G926" s="31"/>
      <c r="H926" s="31"/>
      <c r="J926" s="1"/>
      <c r="L926" s="1"/>
      <c r="M926" s="1"/>
      <c r="O926" s="4"/>
      <c r="P926" s="23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4"/>
      <c r="AE926" s="1"/>
      <c r="AF926" s="1"/>
      <c r="AH926" s="1"/>
      <c r="AI926" s="1"/>
      <c r="AN926" s="1"/>
      <c r="AO926" s="1"/>
      <c r="AP926" s="1"/>
      <c r="AQ926" s="14"/>
      <c r="AR926" s="14"/>
      <c r="AS926" s="14"/>
      <c r="AT926" s="10"/>
      <c r="AU926" s="1"/>
      <c r="AV926" s="10"/>
      <c r="AW926" s="1"/>
      <c r="AX926" s="1"/>
      <c r="AY926" s="1"/>
      <c r="AZ926" s="1"/>
      <c r="BA926" s="1"/>
      <c r="BB926" s="1"/>
      <c r="BC926" s="1"/>
      <c r="BD926" s="23"/>
      <c r="BE926" s="23"/>
      <c r="BF926" s="10"/>
      <c r="BG926" s="23"/>
      <c r="BH926" s="23"/>
      <c r="BI926" s="1"/>
    </row>
    <row r="927" spans="1:61" ht="12.75">
      <c r="A927" s="16"/>
      <c r="B927" s="22"/>
      <c r="C927" s="25"/>
      <c r="E927" s="25"/>
      <c r="F927" s="31"/>
      <c r="G927" s="31"/>
      <c r="H927" s="31"/>
      <c r="J927" s="1"/>
      <c r="L927" s="1"/>
      <c r="M927" s="1"/>
      <c r="O927" s="4"/>
      <c r="P927" s="23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4"/>
      <c r="AE927" s="1"/>
      <c r="AF927" s="1"/>
      <c r="AH927" s="1"/>
      <c r="AI927" s="1"/>
      <c r="AN927" s="1"/>
      <c r="AO927" s="1"/>
      <c r="AP927" s="1"/>
      <c r="AQ927" s="14"/>
      <c r="AR927" s="14"/>
      <c r="AS927" s="14"/>
      <c r="AT927" s="10"/>
      <c r="AU927" s="1"/>
      <c r="AV927" s="10"/>
      <c r="AW927" s="1"/>
      <c r="AX927" s="1"/>
      <c r="AY927" s="1"/>
      <c r="AZ927" s="1"/>
      <c r="BA927" s="1"/>
      <c r="BB927" s="1"/>
      <c r="BC927" s="1"/>
      <c r="BD927" s="23"/>
      <c r="BE927" s="23"/>
      <c r="BF927" s="10"/>
      <c r="BG927" s="23"/>
      <c r="BH927" s="23"/>
      <c r="BI927" s="1"/>
    </row>
    <row r="928" spans="1:61" ht="12.75">
      <c r="A928" s="16"/>
      <c r="B928" s="22"/>
      <c r="C928" s="25"/>
      <c r="E928" s="25"/>
      <c r="F928" s="31"/>
      <c r="G928" s="31"/>
      <c r="H928" s="31"/>
      <c r="J928" s="1"/>
      <c r="L928" s="1"/>
      <c r="M928" s="1"/>
      <c r="O928" s="4"/>
      <c r="P928" s="23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4"/>
      <c r="AE928" s="1"/>
      <c r="AF928" s="1"/>
      <c r="AH928" s="1"/>
      <c r="AI928" s="1"/>
      <c r="AN928" s="1"/>
      <c r="AO928" s="1"/>
      <c r="AP928" s="1"/>
      <c r="AQ928" s="14"/>
      <c r="AR928" s="14"/>
      <c r="AS928" s="14"/>
      <c r="AT928" s="10"/>
      <c r="AU928" s="1"/>
      <c r="AV928" s="10"/>
      <c r="AW928" s="1"/>
      <c r="AX928" s="1"/>
      <c r="AY928" s="1"/>
      <c r="AZ928" s="1"/>
      <c r="BA928" s="1"/>
      <c r="BB928" s="1"/>
      <c r="BC928" s="1"/>
      <c r="BD928" s="23"/>
      <c r="BE928" s="23"/>
      <c r="BF928" s="10"/>
      <c r="BG928" s="23"/>
      <c r="BH928" s="23"/>
      <c r="BI928" s="1"/>
    </row>
    <row r="929" spans="1:61" ht="12.75">
      <c r="A929" s="16"/>
      <c r="B929" s="22"/>
      <c r="C929" s="25"/>
      <c r="E929" s="25"/>
      <c r="F929" s="31"/>
      <c r="G929" s="31"/>
      <c r="H929" s="31"/>
      <c r="J929" s="1"/>
      <c r="L929" s="1"/>
      <c r="M929" s="1"/>
      <c r="O929" s="4"/>
      <c r="P929" s="23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4"/>
      <c r="AE929" s="1"/>
      <c r="AF929" s="1"/>
      <c r="AH929" s="1"/>
      <c r="AI929" s="1"/>
      <c r="AN929" s="1"/>
      <c r="AO929" s="1"/>
      <c r="AP929" s="1"/>
      <c r="AQ929" s="14"/>
      <c r="AR929" s="14"/>
      <c r="AS929" s="14"/>
      <c r="AT929" s="10"/>
      <c r="AU929" s="1"/>
      <c r="AV929" s="10"/>
      <c r="AW929" s="1"/>
      <c r="AX929" s="1"/>
      <c r="AY929" s="1"/>
      <c r="AZ929" s="1"/>
      <c r="BA929" s="1"/>
      <c r="BB929" s="1"/>
      <c r="BC929" s="1"/>
      <c r="BD929" s="23"/>
      <c r="BE929" s="23"/>
      <c r="BF929" s="10"/>
      <c r="BG929" s="23"/>
      <c r="BH929" s="23"/>
      <c r="BI929" s="1"/>
    </row>
    <row r="930" spans="1:61" ht="12.75">
      <c r="A930" s="16"/>
      <c r="B930" s="22"/>
      <c r="C930" s="25"/>
      <c r="E930" s="25"/>
      <c r="F930" s="31"/>
      <c r="G930" s="31"/>
      <c r="H930" s="31"/>
      <c r="J930" s="1"/>
      <c r="L930" s="1"/>
      <c r="M930" s="1"/>
      <c r="O930" s="4"/>
      <c r="P930" s="23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4"/>
      <c r="AE930" s="1"/>
      <c r="AF930" s="1"/>
      <c r="AH930" s="1"/>
      <c r="AI930" s="1"/>
      <c r="AN930" s="1"/>
      <c r="AO930" s="1"/>
      <c r="AP930" s="1"/>
      <c r="AQ930" s="14"/>
      <c r="AR930" s="14"/>
      <c r="AS930" s="14"/>
      <c r="AT930" s="10"/>
      <c r="AU930" s="1"/>
      <c r="AV930" s="10"/>
      <c r="AW930" s="1"/>
      <c r="AX930" s="1"/>
      <c r="AY930" s="1"/>
      <c r="AZ930" s="1"/>
      <c r="BA930" s="1"/>
      <c r="BB930" s="1"/>
      <c r="BC930" s="1"/>
      <c r="BD930" s="23"/>
      <c r="BE930" s="23"/>
      <c r="BF930" s="10"/>
      <c r="BG930" s="23"/>
      <c r="BH930" s="23"/>
      <c r="BI930" s="1"/>
    </row>
    <row r="931" spans="1:61" ht="12.75">
      <c r="A931" s="16"/>
      <c r="B931" s="22"/>
      <c r="C931" s="25"/>
      <c r="E931" s="25"/>
      <c r="F931" s="31"/>
      <c r="G931" s="31"/>
      <c r="H931" s="31"/>
      <c r="J931" s="1"/>
      <c r="L931" s="1"/>
      <c r="M931" s="1"/>
      <c r="O931" s="4"/>
      <c r="P931" s="23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4"/>
      <c r="AE931" s="1"/>
      <c r="AF931" s="1"/>
      <c r="AH931" s="1"/>
      <c r="AI931" s="1"/>
      <c r="AN931" s="1"/>
      <c r="AO931" s="1"/>
      <c r="AP931" s="1"/>
      <c r="AQ931" s="14"/>
      <c r="AR931" s="14"/>
      <c r="AS931" s="14"/>
      <c r="AT931" s="10"/>
      <c r="AU931" s="1"/>
      <c r="AV931" s="10"/>
      <c r="AW931" s="1"/>
      <c r="AX931" s="1"/>
      <c r="AY931" s="1"/>
      <c r="AZ931" s="1"/>
      <c r="BA931" s="1"/>
      <c r="BB931" s="1"/>
      <c r="BC931" s="1"/>
      <c r="BD931" s="23"/>
      <c r="BE931" s="23"/>
      <c r="BF931" s="10"/>
      <c r="BG931" s="23"/>
      <c r="BH931" s="23"/>
      <c r="BI931" s="1"/>
    </row>
    <row r="932" spans="1:61" ht="12.75">
      <c r="A932" s="16"/>
      <c r="B932" s="22"/>
      <c r="C932" s="25"/>
      <c r="E932" s="25"/>
      <c r="F932" s="31"/>
      <c r="G932" s="31"/>
      <c r="H932" s="31"/>
      <c r="J932" s="1"/>
      <c r="L932" s="1"/>
      <c r="M932" s="1"/>
      <c r="O932" s="4"/>
      <c r="P932" s="23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4"/>
      <c r="AE932" s="1"/>
      <c r="AF932" s="1"/>
      <c r="AH932" s="1"/>
      <c r="AI932" s="1"/>
      <c r="AN932" s="1"/>
      <c r="AO932" s="1"/>
      <c r="AP932" s="1"/>
      <c r="AQ932" s="14"/>
      <c r="AR932" s="14"/>
      <c r="AS932" s="14"/>
      <c r="AT932" s="10"/>
      <c r="AU932" s="1"/>
      <c r="AV932" s="10"/>
      <c r="AW932" s="1"/>
      <c r="AX932" s="1"/>
      <c r="AY932" s="1"/>
      <c r="AZ932" s="1"/>
      <c r="BA932" s="1"/>
      <c r="BB932" s="1"/>
      <c r="BC932" s="1"/>
      <c r="BD932" s="23"/>
      <c r="BE932" s="23"/>
      <c r="BF932" s="10"/>
      <c r="BG932" s="23"/>
      <c r="BH932" s="23"/>
      <c r="BI932" s="1"/>
    </row>
    <row r="933" spans="1:61" ht="12.75">
      <c r="A933" s="16"/>
      <c r="B933" s="22"/>
      <c r="C933" s="25"/>
      <c r="E933" s="25"/>
      <c r="F933" s="31"/>
      <c r="G933" s="31"/>
      <c r="H933" s="31"/>
      <c r="J933" s="1"/>
      <c r="L933" s="1"/>
      <c r="M933" s="1"/>
      <c r="O933" s="4"/>
      <c r="P933" s="23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4"/>
      <c r="AE933" s="1"/>
      <c r="AF933" s="1"/>
      <c r="AH933" s="1"/>
      <c r="AI933" s="1"/>
      <c r="AN933" s="1"/>
      <c r="AO933" s="1"/>
      <c r="AP933" s="1"/>
      <c r="AQ933" s="14"/>
      <c r="AR933" s="14"/>
      <c r="AS933" s="14"/>
      <c r="AT933" s="10"/>
      <c r="AU933" s="1"/>
      <c r="AV933" s="10"/>
      <c r="AW933" s="1"/>
      <c r="AX933" s="1"/>
      <c r="AY933" s="1"/>
      <c r="AZ933" s="1"/>
      <c r="BA933" s="1"/>
      <c r="BB933" s="1"/>
      <c r="BC933" s="1"/>
      <c r="BD933" s="23"/>
      <c r="BE933" s="23"/>
      <c r="BF933" s="10"/>
      <c r="BG933" s="23"/>
      <c r="BH933" s="23"/>
      <c r="BI933" s="1"/>
    </row>
    <row r="934" spans="1:61" ht="12.75">
      <c r="A934" s="16"/>
      <c r="B934" s="22"/>
      <c r="C934" s="25"/>
      <c r="E934" s="25"/>
      <c r="F934" s="31"/>
      <c r="G934" s="31"/>
      <c r="H934" s="31"/>
      <c r="J934" s="1"/>
      <c r="L934" s="1"/>
      <c r="M934" s="1"/>
      <c r="O934" s="4"/>
      <c r="P934" s="23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4"/>
      <c r="AE934" s="1"/>
      <c r="AF934" s="1"/>
      <c r="AH934" s="1"/>
      <c r="AI934" s="1"/>
      <c r="AN934" s="1"/>
      <c r="AO934" s="1"/>
      <c r="AP934" s="1"/>
      <c r="AQ934" s="14"/>
      <c r="AR934" s="14"/>
      <c r="AS934" s="14"/>
      <c r="AT934" s="10"/>
      <c r="AU934" s="1"/>
      <c r="AV934" s="10"/>
      <c r="AW934" s="1"/>
      <c r="AX934" s="1"/>
      <c r="AY934" s="1"/>
      <c r="AZ934" s="1"/>
      <c r="BA934" s="1"/>
      <c r="BB934" s="1"/>
      <c r="BC934" s="1"/>
      <c r="BD934" s="23"/>
      <c r="BE934" s="23"/>
      <c r="BF934" s="10"/>
      <c r="BG934" s="23"/>
      <c r="BH934" s="23"/>
      <c r="BI934" s="1"/>
    </row>
    <row r="935" spans="1:61" ht="12.75">
      <c r="A935" s="16"/>
      <c r="B935" s="22"/>
      <c r="C935" s="25"/>
      <c r="E935" s="25"/>
      <c r="F935" s="31"/>
      <c r="G935" s="31"/>
      <c r="H935" s="31"/>
      <c r="J935" s="1"/>
      <c r="L935" s="1"/>
      <c r="M935" s="1"/>
      <c r="O935" s="4"/>
      <c r="P935" s="23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4"/>
      <c r="AE935" s="1"/>
      <c r="AF935" s="1"/>
      <c r="AH935" s="1"/>
      <c r="AI935" s="1"/>
      <c r="AN935" s="1"/>
      <c r="AO935" s="1"/>
      <c r="AP935" s="1"/>
      <c r="AQ935" s="14"/>
      <c r="AR935" s="14"/>
      <c r="AS935" s="14"/>
      <c r="AT935" s="10"/>
      <c r="AU935" s="1"/>
      <c r="AV935" s="10"/>
      <c r="AW935" s="1"/>
      <c r="AX935" s="1"/>
      <c r="AY935" s="1"/>
      <c r="AZ935" s="1"/>
      <c r="BA935" s="1"/>
      <c r="BB935" s="1"/>
      <c r="BC935" s="1"/>
      <c r="BD935" s="23"/>
      <c r="BE935" s="23"/>
      <c r="BF935" s="10"/>
      <c r="BG935" s="23"/>
      <c r="BH935" s="23"/>
      <c r="BI935" s="1"/>
    </row>
    <row r="936" spans="1:61" ht="12.75">
      <c r="A936" s="16"/>
      <c r="B936" s="22"/>
      <c r="C936" s="25"/>
      <c r="E936" s="25"/>
      <c r="F936" s="31"/>
      <c r="G936" s="31"/>
      <c r="H936" s="31"/>
      <c r="J936" s="1"/>
      <c r="L936" s="1"/>
      <c r="M936" s="1"/>
      <c r="O936" s="4"/>
      <c r="P936" s="23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4"/>
      <c r="AE936" s="1"/>
      <c r="AF936" s="1"/>
      <c r="AH936" s="1"/>
      <c r="AI936" s="1"/>
      <c r="AN936" s="1"/>
      <c r="AO936" s="1"/>
      <c r="AP936" s="1"/>
      <c r="AQ936" s="14"/>
      <c r="AR936" s="14"/>
      <c r="AS936" s="14"/>
      <c r="AT936" s="10"/>
      <c r="AU936" s="1"/>
      <c r="AV936" s="10"/>
      <c r="AW936" s="1"/>
      <c r="AX936" s="1"/>
      <c r="AY936" s="1"/>
      <c r="AZ936" s="1"/>
      <c r="BA936" s="1"/>
      <c r="BB936" s="1"/>
      <c r="BC936" s="1"/>
      <c r="BD936" s="23"/>
      <c r="BE936" s="23"/>
      <c r="BF936" s="10"/>
      <c r="BG936" s="23"/>
      <c r="BH936" s="23"/>
      <c r="BI936" s="1"/>
    </row>
    <row r="937" spans="1:61" ht="12.75">
      <c r="A937" s="16"/>
      <c r="B937" s="22"/>
      <c r="C937" s="25"/>
      <c r="E937" s="25"/>
      <c r="F937" s="31"/>
      <c r="G937" s="31"/>
      <c r="H937" s="31"/>
      <c r="J937" s="1"/>
      <c r="L937" s="1"/>
      <c r="M937" s="1"/>
      <c r="O937" s="4"/>
      <c r="P937" s="23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4"/>
      <c r="AE937" s="1"/>
      <c r="AF937" s="1"/>
      <c r="AH937" s="1"/>
      <c r="AI937" s="1"/>
      <c r="AN937" s="1"/>
      <c r="AO937" s="1"/>
      <c r="AP937" s="1"/>
      <c r="AQ937" s="14"/>
      <c r="AR937" s="14"/>
      <c r="AS937" s="14"/>
      <c r="AT937" s="10"/>
      <c r="AU937" s="1"/>
      <c r="AV937" s="10"/>
      <c r="AW937" s="1"/>
      <c r="AX937" s="1"/>
      <c r="AY937" s="1"/>
      <c r="AZ937" s="1"/>
      <c r="BA937" s="1"/>
      <c r="BB937" s="1"/>
      <c r="BC937" s="1"/>
      <c r="BD937" s="23"/>
      <c r="BE937" s="23"/>
      <c r="BF937" s="10"/>
      <c r="BG937" s="23"/>
      <c r="BH937" s="23"/>
      <c r="BI937" s="1"/>
    </row>
    <row r="938" spans="1:61" ht="12.75">
      <c r="A938" s="16"/>
      <c r="B938" s="22"/>
      <c r="C938" s="25"/>
      <c r="E938" s="25"/>
      <c r="F938" s="31"/>
      <c r="G938" s="31"/>
      <c r="H938" s="31"/>
      <c r="J938" s="1"/>
      <c r="L938" s="1"/>
      <c r="M938" s="1"/>
      <c r="O938" s="4"/>
      <c r="P938" s="23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4"/>
      <c r="AE938" s="1"/>
      <c r="AF938" s="1"/>
      <c r="AH938" s="1"/>
      <c r="AI938" s="1"/>
      <c r="AN938" s="1"/>
      <c r="AO938" s="1"/>
      <c r="AP938" s="1"/>
      <c r="AQ938" s="14"/>
      <c r="AR938" s="14"/>
      <c r="AS938" s="14"/>
      <c r="AT938" s="10"/>
      <c r="AU938" s="1"/>
      <c r="AV938" s="10"/>
      <c r="AW938" s="1"/>
      <c r="AX938" s="1"/>
      <c r="AY938" s="1"/>
      <c r="AZ938" s="1"/>
      <c r="BA938" s="1"/>
      <c r="BB938" s="1"/>
      <c r="BC938" s="1"/>
      <c r="BD938" s="23"/>
      <c r="BE938" s="23"/>
      <c r="BF938" s="10"/>
      <c r="BG938" s="23"/>
      <c r="BH938" s="23"/>
      <c r="BI938" s="1"/>
    </row>
    <row r="939" spans="1:61" ht="12.75">
      <c r="A939" s="16"/>
      <c r="B939" s="22"/>
      <c r="C939" s="25"/>
      <c r="E939" s="25"/>
      <c r="F939" s="31"/>
      <c r="G939" s="31"/>
      <c r="H939" s="31"/>
      <c r="J939" s="1"/>
      <c r="L939" s="1"/>
      <c r="M939" s="1"/>
      <c r="O939" s="4"/>
      <c r="P939" s="23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4"/>
      <c r="AE939" s="1"/>
      <c r="AF939" s="1"/>
      <c r="AH939" s="1"/>
      <c r="AI939" s="1"/>
      <c r="AN939" s="1"/>
      <c r="AO939" s="1"/>
      <c r="AP939" s="1"/>
      <c r="AQ939" s="14"/>
      <c r="AR939" s="14"/>
      <c r="AS939" s="14"/>
      <c r="AT939" s="10"/>
      <c r="AU939" s="1"/>
      <c r="AV939" s="10"/>
      <c r="AW939" s="1"/>
      <c r="AX939" s="1"/>
      <c r="AY939" s="1"/>
      <c r="AZ939" s="1"/>
      <c r="BA939" s="1"/>
      <c r="BB939" s="1"/>
      <c r="BC939" s="1"/>
      <c r="BD939" s="23"/>
      <c r="BE939" s="23"/>
      <c r="BF939" s="10"/>
      <c r="BG939" s="23"/>
      <c r="BH939" s="23"/>
      <c r="BI939" s="1"/>
    </row>
    <row r="940" spans="1:61" ht="12.75">
      <c r="A940" s="16"/>
      <c r="B940" s="22"/>
      <c r="C940" s="25"/>
      <c r="E940" s="25"/>
      <c r="F940" s="31"/>
      <c r="G940" s="31"/>
      <c r="H940" s="31"/>
      <c r="J940" s="1"/>
      <c r="L940" s="1"/>
      <c r="M940" s="1"/>
      <c r="O940" s="4"/>
      <c r="P940" s="23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4"/>
      <c r="AE940" s="1"/>
      <c r="AF940" s="1"/>
      <c r="AH940" s="1"/>
      <c r="AI940" s="1"/>
      <c r="AN940" s="1"/>
      <c r="AO940" s="1"/>
      <c r="AP940" s="1"/>
      <c r="AQ940" s="14"/>
      <c r="AR940" s="14"/>
      <c r="AS940" s="14"/>
      <c r="AT940" s="10"/>
      <c r="AU940" s="1"/>
      <c r="AV940" s="10"/>
      <c r="AW940" s="1"/>
      <c r="AX940" s="1"/>
      <c r="AY940" s="1"/>
      <c r="AZ940" s="1"/>
      <c r="BA940" s="1"/>
      <c r="BB940" s="1"/>
      <c r="BC940" s="1"/>
      <c r="BD940" s="23"/>
      <c r="BE940" s="23"/>
      <c r="BF940" s="10"/>
      <c r="BG940" s="23"/>
      <c r="BH940" s="23"/>
      <c r="BI940" s="1"/>
    </row>
    <row r="941" spans="1:61" ht="12.75">
      <c r="A941" s="16"/>
      <c r="B941" s="22"/>
      <c r="C941" s="25"/>
      <c r="E941" s="25"/>
      <c r="F941" s="31"/>
      <c r="G941" s="31"/>
      <c r="H941" s="31"/>
      <c r="J941" s="1"/>
      <c r="L941" s="1"/>
      <c r="M941" s="1"/>
      <c r="O941" s="4"/>
      <c r="P941" s="23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4"/>
      <c r="AE941" s="1"/>
      <c r="AF941" s="1"/>
      <c r="AH941" s="1"/>
      <c r="AI941" s="1"/>
      <c r="AN941" s="1"/>
      <c r="AO941" s="1"/>
      <c r="AP941" s="1"/>
      <c r="AQ941" s="14"/>
      <c r="AR941" s="14"/>
      <c r="AS941" s="14"/>
      <c r="AT941" s="10"/>
      <c r="AU941" s="1"/>
      <c r="AV941" s="10"/>
      <c r="AW941" s="1"/>
      <c r="AX941" s="1"/>
      <c r="AY941" s="1"/>
      <c r="AZ941" s="1"/>
      <c r="BA941" s="1"/>
      <c r="BB941" s="1"/>
      <c r="BC941" s="1"/>
      <c r="BD941" s="23"/>
      <c r="BE941" s="23"/>
      <c r="BF941" s="10"/>
      <c r="BG941" s="23"/>
      <c r="BH941" s="23"/>
      <c r="BI941" s="1"/>
    </row>
    <row r="942" spans="1:61" ht="12.75">
      <c r="A942" s="16"/>
      <c r="B942" s="22"/>
      <c r="C942" s="25"/>
      <c r="E942" s="25"/>
      <c r="F942" s="31"/>
      <c r="G942" s="31"/>
      <c r="H942" s="31"/>
      <c r="J942" s="1"/>
      <c r="L942" s="1"/>
      <c r="M942" s="1"/>
      <c r="O942" s="4"/>
      <c r="P942" s="23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4"/>
      <c r="AE942" s="1"/>
      <c r="AF942" s="1"/>
      <c r="AH942" s="1"/>
      <c r="AI942" s="1"/>
      <c r="AN942" s="1"/>
      <c r="AO942" s="1"/>
      <c r="AP942" s="1"/>
      <c r="AQ942" s="14"/>
      <c r="AR942" s="14"/>
      <c r="AS942" s="14"/>
      <c r="AT942" s="10"/>
      <c r="AU942" s="1"/>
      <c r="AV942" s="10"/>
      <c r="AW942" s="1"/>
      <c r="AX942" s="1"/>
      <c r="AY942" s="1"/>
      <c r="AZ942" s="1"/>
      <c r="BA942" s="1"/>
      <c r="BB942" s="1"/>
      <c r="BC942" s="1"/>
      <c r="BD942" s="23"/>
      <c r="BE942" s="23"/>
      <c r="BF942" s="10"/>
      <c r="BG942" s="23"/>
      <c r="BH942" s="23"/>
      <c r="BI942" s="1"/>
    </row>
    <row r="943" spans="1:61" ht="12.75">
      <c r="A943" s="16"/>
      <c r="B943" s="22"/>
      <c r="C943" s="25"/>
      <c r="E943" s="25"/>
      <c r="F943" s="31"/>
      <c r="G943" s="31"/>
      <c r="H943" s="31"/>
      <c r="J943" s="1"/>
      <c r="L943" s="1"/>
      <c r="M943" s="1"/>
      <c r="O943" s="4"/>
      <c r="P943" s="23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4"/>
      <c r="AE943" s="1"/>
      <c r="AF943" s="1"/>
      <c r="AH943" s="1"/>
      <c r="AI943" s="1"/>
      <c r="AN943" s="1"/>
      <c r="AO943" s="1"/>
      <c r="AP943" s="1"/>
      <c r="AQ943" s="14"/>
      <c r="AR943" s="14"/>
      <c r="AS943" s="14"/>
      <c r="AT943" s="10"/>
      <c r="AU943" s="1"/>
      <c r="AV943" s="10"/>
      <c r="AW943" s="1"/>
      <c r="AX943" s="1"/>
      <c r="AY943" s="1"/>
      <c r="AZ943" s="1"/>
      <c r="BA943" s="1"/>
      <c r="BB943" s="1"/>
      <c r="BC943" s="1"/>
      <c r="BD943" s="23"/>
      <c r="BE943" s="23"/>
      <c r="BF943" s="10"/>
      <c r="BG943" s="23"/>
      <c r="BH943" s="23"/>
      <c r="BI943" s="1"/>
    </row>
    <row r="944" spans="1:61" ht="12.75">
      <c r="A944" s="16"/>
      <c r="B944" s="22"/>
      <c r="C944" s="25"/>
      <c r="E944" s="25"/>
      <c r="F944" s="31"/>
      <c r="G944" s="31"/>
      <c r="H944" s="31"/>
      <c r="J944" s="1"/>
      <c r="L944" s="1"/>
      <c r="M944" s="1"/>
      <c r="O944" s="4"/>
      <c r="P944" s="23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4"/>
      <c r="AE944" s="1"/>
      <c r="AF944" s="1"/>
      <c r="AH944" s="1"/>
      <c r="AI944" s="1"/>
      <c r="AN944" s="1"/>
      <c r="AO944" s="1"/>
      <c r="AP944" s="1"/>
      <c r="AQ944" s="14"/>
      <c r="AR944" s="14"/>
      <c r="AS944" s="14"/>
      <c r="AT944" s="10"/>
      <c r="AU944" s="1"/>
      <c r="AV944" s="10"/>
      <c r="AW944" s="1"/>
      <c r="AX944" s="1"/>
      <c r="AY944" s="1"/>
      <c r="AZ944" s="1"/>
      <c r="BA944" s="1"/>
      <c r="BB944" s="1"/>
      <c r="BC944" s="1"/>
      <c r="BD944" s="23"/>
      <c r="BE944" s="23"/>
      <c r="BF944" s="10"/>
      <c r="BG944" s="23"/>
      <c r="BH944" s="23"/>
      <c r="BI944" s="1"/>
    </row>
    <row r="945" spans="1:61" ht="12.75">
      <c r="A945" s="16"/>
      <c r="B945" s="22"/>
      <c r="C945" s="25"/>
      <c r="E945" s="25"/>
      <c r="F945" s="31"/>
      <c r="G945" s="31"/>
      <c r="H945" s="31"/>
      <c r="J945" s="1"/>
      <c r="L945" s="1"/>
      <c r="M945" s="1"/>
      <c r="O945" s="4"/>
      <c r="P945" s="23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4"/>
      <c r="AE945" s="1"/>
      <c r="AF945" s="1"/>
      <c r="AH945" s="1"/>
      <c r="AI945" s="1"/>
      <c r="AN945" s="1"/>
      <c r="AO945" s="1"/>
      <c r="AP945" s="1"/>
      <c r="AQ945" s="14"/>
      <c r="AR945" s="14"/>
      <c r="AS945" s="14"/>
      <c r="AT945" s="10"/>
      <c r="AU945" s="1"/>
      <c r="AV945" s="10"/>
      <c r="AW945" s="1"/>
      <c r="AX945" s="1"/>
      <c r="AY945" s="1"/>
      <c r="AZ945" s="1"/>
      <c r="BA945" s="1"/>
      <c r="BB945" s="1"/>
      <c r="BC945" s="1"/>
      <c r="BD945" s="23"/>
      <c r="BE945" s="23"/>
      <c r="BF945" s="10"/>
      <c r="BG945" s="23"/>
      <c r="BH945" s="23"/>
      <c r="BI945" s="1"/>
    </row>
    <row r="946" spans="1:61" ht="12.75">
      <c r="A946" s="16"/>
      <c r="B946" s="22"/>
      <c r="C946" s="25"/>
      <c r="E946" s="25"/>
      <c r="F946" s="31"/>
      <c r="G946" s="31"/>
      <c r="H946" s="31"/>
      <c r="J946" s="1"/>
      <c r="L946" s="1"/>
      <c r="M946" s="1"/>
      <c r="O946" s="4"/>
      <c r="P946" s="23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4"/>
      <c r="AE946" s="1"/>
      <c r="AF946" s="1"/>
      <c r="AH946" s="1"/>
      <c r="AI946" s="1"/>
      <c r="AN946" s="1"/>
      <c r="AO946" s="1"/>
      <c r="AP946" s="1"/>
      <c r="AQ946" s="14"/>
      <c r="AR946" s="14"/>
      <c r="AS946" s="14"/>
      <c r="AT946" s="10"/>
      <c r="AU946" s="1"/>
      <c r="AV946" s="10"/>
      <c r="AW946" s="1"/>
      <c r="AX946" s="1"/>
      <c r="AY946" s="1"/>
      <c r="AZ946" s="1"/>
      <c r="BA946" s="1"/>
      <c r="BB946" s="1"/>
      <c r="BC946" s="1"/>
      <c r="BD946" s="23"/>
      <c r="BE946" s="23"/>
      <c r="BF946" s="10"/>
      <c r="BG946" s="23"/>
      <c r="BH946" s="23"/>
      <c r="BI946" s="1"/>
    </row>
    <row r="947" spans="1:61" ht="12.75">
      <c r="A947" s="16"/>
      <c r="B947" s="22"/>
      <c r="C947" s="25"/>
      <c r="E947" s="25"/>
      <c r="F947" s="31"/>
      <c r="G947" s="31"/>
      <c r="H947" s="31"/>
      <c r="J947" s="1"/>
      <c r="L947" s="1"/>
      <c r="M947" s="1"/>
      <c r="O947" s="4"/>
      <c r="P947" s="23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4"/>
      <c r="AE947" s="1"/>
      <c r="AF947" s="1"/>
      <c r="AH947" s="1"/>
      <c r="AI947" s="1"/>
      <c r="AN947" s="1"/>
      <c r="AO947" s="1"/>
      <c r="AP947" s="1"/>
      <c r="AQ947" s="14"/>
      <c r="AR947" s="14"/>
      <c r="AS947" s="14"/>
      <c r="AT947" s="10"/>
      <c r="AU947" s="1"/>
      <c r="AV947" s="10"/>
      <c r="AW947" s="1"/>
      <c r="AX947" s="1"/>
      <c r="AY947" s="1"/>
      <c r="AZ947" s="1"/>
      <c r="BA947" s="1"/>
      <c r="BB947" s="1"/>
      <c r="BC947" s="1"/>
      <c r="BD947" s="23"/>
      <c r="BE947" s="23"/>
      <c r="BF947" s="10"/>
      <c r="BG947" s="23"/>
      <c r="BH947" s="23"/>
      <c r="BI947" s="1"/>
    </row>
    <row r="948" spans="1:61" ht="12.75">
      <c r="A948" s="16"/>
      <c r="B948" s="22"/>
      <c r="C948" s="25"/>
      <c r="E948" s="25"/>
      <c r="F948" s="31"/>
      <c r="G948" s="31"/>
      <c r="H948" s="31"/>
      <c r="J948" s="1"/>
      <c r="L948" s="1"/>
      <c r="M948" s="1"/>
      <c r="O948" s="4"/>
      <c r="P948" s="23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4"/>
      <c r="AE948" s="1"/>
      <c r="AF948" s="1"/>
      <c r="AH948" s="1"/>
      <c r="AI948" s="1"/>
      <c r="AN948" s="1"/>
      <c r="AO948" s="1"/>
      <c r="AP948" s="1"/>
      <c r="AQ948" s="14"/>
      <c r="AR948" s="14"/>
      <c r="AS948" s="14"/>
      <c r="AT948" s="10"/>
      <c r="AU948" s="1"/>
      <c r="AV948" s="10"/>
      <c r="AW948" s="1"/>
      <c r="AX948" s="1"/>
      <c r="AY948" s="1"/>
      <c r="AZ948" s="1"/>
      <c r="BA948" s="1"/>
      <c r="BB948" s="1"/>
      <c r="BC948" s="1"/>
      <c r="BD948" s="23"/>
      <c r="BE948" s="23"/>
      <c r="BF948" s="10"/>
      <c r="BG948" s="23"/>
      <c r="BH948" s="23"/>
      <c r="BI948" s="1"/>
    </row>
    <row r="949" spans="1:61" ht="12.75">
      <c r="A949" s="16"/>
      <c r="B949" s="22"/>
      <c r="C949" s="25"/>
      <c r="E949" s="25"/>
      <c r="F949" s="31"/>
      <c r="G949" s="31"/>
      <c r="H949" s="31"/>
      <c r="J949" s="1"/>
      <c r="L949" s="1"/>
      <c r="M949" s="1"/>
      <c r="O949" s="4"/>
      <c r="P949" s="23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4"/>
      <c r="AE949" s="1"/>
      <c r="AF949" s="1"/>
      <c r="AH949" s="1"/>
      <c r="AI949" s="1"/>
      <c r="AN949" s="1"/>
      <c r="AO949" s="1"/>
      <c r="AP949" s="1"/>
      <c r="AQ949" s="14"/>
      <c r="AR949" s="14"/>
      <c r="AS949" s="14"/>
      <c r="AT949" s="10"/>
      <c r="AU949" s="1"/>
      <c r="AV949" s="10"/>
      <c r="AW949" s="1"/>
      <c r="AX949" s="1"/>
      <c r="AY949" s="1"/>
      <c r="AZ949" s="1"/>
      <c r="BA949" s="1"/>
      <c r="BB949" s="1"/>
      <c r="BC949" s="1"/>
      <c r="BD949" s="23"/>
      <c r="BE949" s="23"/>
      <c r="BF949" s="10"/>
      <c r="BG949" s="23"/>
      <c r="BH949" s="23"/>
      <c r="BI949" s="1"/>
    </row>
    <row r="950" spans="1:61" ht="12.75">
      <c r="A950" s="16"/>
      <c r="B950" s="22"/>
      <c r="C950" s="25"/>
      <c r="E950" s="25"/>
      <c r="F950" s="31"/>
      <c r="G950" s="31"/>
      <c r="H950" s="31"/>
      <c r="J950" s="1"/>
      <c r="L950" s="1"/>
      <c r="M950" s="1"/>
      <c r="O950" s="4"/>
      <c r="P950" s="23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4"/>
      <c r="AE950" s="1"/>
      <c r="AF950" s="1"/>
      <c r="AH950" s="1"/>
      <c r="AI950" s="1"/>
      <c r="AN950" s="1"/>
      <c r="AO950" s="1"/>
      <c r="AP950" s="1"/>
      <c r="AQ950" s="14"/>
      <c r="AR950" s="14"/>
      <c r="AS950" s="14"/>
      <c r="AT950" s="10"/>
      <c r="AU950" s="1"/>
      <c r="AV950" s="10"/>
      <c r="AW950" s="1"/>
      <c r="AX950" s="1"/>
      <c r="AY950" s="1"/>
      <c r="AZ950" s="1"/>
      <c r="BA950" s="1"/>
      <c r="BB950" s="1"/>
      <c r="BC950" s="1"/>
      <c r="BD950" s="23"/>
      <c r="BE950" s="23"/>
      <c r="BF950" s="10"/>
      <c r="BG950" s="23"/>
      <c r="BH950" s="23"/>
      <c r="BI950" s="1"/>
    </row>
    <row r="951" spans="1:61" ht="12.75">
      <c r="A951" s="16"/>
      <c r="B951" s="22"/>
      <c r="C951" s="25"/>
      <c r="E951" s="25"/>
      <c r="F951" s="31"/>
      <c r="G951" s="31"/>
      <c r="H951" s="31"/>
      <c r="J951" s="1"/>
      <c r="L951" s="1"/>
      <c r="M951" s="1"/>
      <c r="O951" s="4"/>
      <c r="P951" s="23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4"/>
      <c r="AE951" s="1"/>
      <c r="AF951" s="1"/>
      <c r="AH951" s="1"/>
      <c r="AI951" s="1"/>
      <c r="AN951" s="1"/>
      <c r="AO951" s="1"/>
      <c r="AP951" s="1"/>
      <c r="AQ951" s="14"/>
      <c r="AR951" s="14"/>
      <c r="AS951" s="14"/>
      <c r="AT951" s="10"/>
      <c r="AU951" s="1"/>
      <c r="AV951" s="10"/>
      <c r="AW951" s="1"/>
      <c r="AX951" s="1"/>
      <c r="AY951" s="1"/>
      <c r="AZ951" s="1"/>
      <c r="BA951" s="1"/>
      <c r="BB951" s="1"/>
      <c r="BC951" s="1"/>
      <c r="BD951" s="23"/>
      <c r="BE951" s="23"/>
      <c r="BF951" s="10"/>
      <c r="BG951" s="23"/>
      <c r="BH951" s="23"/>
      <c r="BI951" s="1"/>
    </row>
    <row r="952" spans="1:61" ht="12.75">
      <c r="A952" s="16"/>
      <c r="B952" s="22"/>
      <c r="C952" s="25"/>
      <c r="E952" s="25"/>
      <c r="F952" s="31"/>
      <c r="G952" s="31"/>
      <c r="H952" s="31"/>
      <c r="J952" s="1"/>
      <c r="L952" s="1"/>
      <c r="M952" s="1"/>
      <c r="O952" s="4"/>
      <c r="P952" s="23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4"/>
      <c r="AE952" s="1"/>
      <c r="AF952" s="1"/>
      <c r="AH952" s="1"/>
      <c r="AI952" s="1"/>
      <c r="AN952" s="1"/>
      <c r="AO952" s="1"/>
      <c r="AP952" s="1"/>
      <c r="AQ952" s="14"/>
      <c r="AR952" s="14"/>
      <c r="AS952" s="14"/>
      <c r="AT952" s="10"/>
      <c r="AU952" s="1"/>
      <c r="AV952" s="10"/>
      <c r="AW952" s="1"/>
      <c r="AX952" s="1"/>
      <c r="AY952" s="1"/>
      <c r="AZ952" s="1"/>
      <c r="BA952" s="1"/>
      <c r="BB952" s="1"/>
      <c r="BC952" s="1"/>
      <c r="BD952" s="23"/>
      <c r="BE952" s="23"/>
      <c r="BF952" s="10"/>
      <c r="BG952" s="23"/>
      <c r="BH952" s="23"/>
      <c r="BI952" s="1"/>
    </row>
    <row r="953" spans="1:61" ht="12.75">
      <c r="A953" s="16"/>
      <c r="B953" s="22"/>
      <c r="C953" s="25"/>
      <c r="E953" s="25"/>
      <c r="F953" s="31"/>
      <c r="G953" s="31"/>
      <c r="H953" s="31"/>
      <c r="J953" s="1"/>
      <c r="L953" s="1"/>
      <c r="M953" s="1"/>
      <c r="O953" s="4"/>
      <c r="P953" s="23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4"/>
      <c r="AE953" s="1"/>
      <c r="AF953" s="1"/>
      <c r="AH953" s="1"/>
      <c r="AI953" s="1"/>
      <c r="AN953" s="1"/>
      <c r="AO953" s="1"/>
      <c r="AP953" s="1"/>
      <c r="AQ953" s="14"/>
      <c r="AR953" s="14"/>
      <c r="AS953" s="14"/>
      <c r="AT953" s="10"/>
      <c r="AU953" s="1"/>
      <c r="AV953" s="10"/>
      <c r="AW953" s="1"/>
      <c r="AX953" s="1"/>
      <c r="AY953" s="1"/>
      <c r="AZ953" s="1"/>
      <c r="BA953" s="1"/>
      <c r="BB953" s="1"/>
      <c r="BC953" s="1"/>
      <c r="BD953" s="23"/>
      <c r="BE953" s="23"/>
      <c r="BF953" s="10"/>
      <c r="BG953" s="23"/>
      <c r="BH953" s="23"/>
      <c r="BI953" s="1"/>
    </row>
    <row r="954" spans="1:61" ht="12.75">
      <c r="A954" s="16"/>
      <c r="B954" s="22"/>
      <c r="C954" s="25"/>
      <c r="E954" s="25"/>
      <c r="F954" s="31"/>
      <c r="G954" s="31"/>
      <c r="H954" s="31"/>
      <c r="J954" s="1"/>
      <c r="L954" s="1"/>
      <c r="M954" s="1"/>
      <c r="O954" s="4"/>
      <c r="P954" s="23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4"/>
      <c r="AE954" s="1"/>
      <c r="AF954" s="1"/>
      <c r="AH954" s="1"/>
      <c r="AI954" s="1"/>
      <c r="AN954" s="1"/>
      <c r="AO954" s="1"/>
      <c r="AP954" s="1"/>
      <c r="AQ954" s="14"/>
      <c r="AR954" s="14"/>
      <c r="AS954" s="14"/>
      <c r="AT954" s="10"/>
      <c r="AU954" s="1"/>
      <c r="AV954" s="10"/>
      <c r="AW954" s="1"/>
      <c r="AX954" s="1"/>
      <c r="AY954" s="1"/>
      <c r="AZ954" s="1"/>
      <c r="BA954" s="1"/>
      <c r="BB954" s="1"/>
      <c r="BC954" s="1"/>
      <c r="BD954" s="23"/>
      <c r="BE954" s="23"/>
      <c r="BF954" s="10"/>
      <c r="BG954" s="23"/>
      <c r="BH954" s="23"/>
      <c r="BI954" s="1"/>
    </row>
    <row r="955" spans="1:61" ht="12.75">
      <c r="A955" s="16"/>
      <c r="B955" s="22"/>
      <c r="C955" s="25"/>
      <c r="E955" s="25"/>
      <c r="F955" s="31"/>
      <c r="G955" s="31"/>
      <c r="H955" s="31"/>
      <c r="J955" s="1"/>
      <c r="L955" s="1"/>
      <c r="M955" s="1"/>
      <c r="O955" s="4"/>
      <c r="P955" s="23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4"/>
      <c r="AE955" s="1"/>
      <c r="AF955" s="1"/>
      <c r="AH955" s="1"/>
      <c r="AI955" s="1"/>
      <c r="AN955" s="1"/>
      <c r="AO955" s="1"/>
      <c r="AP955" s="1"/>
      <c r="AQ955" s="14"/>
      <c r="AR955" s="14"/>
      <c r="AS955" s="14"/>
      <c r="AT955" s="10"/>
      <c r="AU955" s="1"/>
      <c r="AV955" s="10"/>
      <c r="AW955" s="1"/>
      <c r="AX955" s="1"/>
      <c r="AY955" s="1"/>
      <c r="AZ955" s="1"/>
      <c r="BA955" s="1"/>
      <c r="BB955" s="1"/>
      <c r="BC955" s="1"/>
      <c r="BD955" s="23"/>
      <c r="BE955" s="23"/>
      <c r="BF955" s="10"/>
      <c r="BG955" s="23"/>
      <c r="BH955" s="23"/>
      <c r="BI955" s="1"/>
    </row>
    <row r="956" spans="1:61" ht="12.75">
      <c r="A956" s="16"/>
      <c r="B956" s="22"/>
      <c r="C956" s="25"/>
      <c r="E956" s="25"/>
      <c r="F956" s="31"/>
      <c r="G956" s="31"/>
      <c r="H956" s="31"/>
      <c r="J956" s="1"/>
      <c r="L956" s="1"/>
      <c r="M956" s="1"/>
      <c r="O956" s="4"/>
      <c r="P956" s="23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4"/>
      <c r="AE956" s="1"/>
      <c r="AF956" s="1"/>
      <c r="AH956" s="1"/>
      <c r="AI956" s="1"/>
      <c r="AN956" s="1"/>
      <c r="AO956" s="1"/>
      <c r="AP956" s="1"/>
      <c r="AQ956" s="14"/>
      <c r="AR956" s="14"/>
      <c r="AS956" s="14"/>
      <c r="AT956" s="10"/>
      <c r="AU956" s="1"/>
      <c r="AV956" s="10"/>
      <c r="AW956" s="1"/>
      <c r="AX956" s="1"/>
      <c r="AY956" s="1"/>
      <c r="AZ956" s="1"/>
      <c r="BA956" s="1"/>
      <c r="BB956" s="1"/>
      <c r="BC956" s="1"/>
      <c r="BD956" s="23"/>
      <c r="BE956" s="23"/>
      <c r="BF956" s="10"/>
      <c r="BG956" s="23"/>
      <c r="BH956" s="23"/>
      <c r="BI956" s="1"/>
    </row>
    <row r="957" spans="1:61" ht="12.75">
      <c r="A957" s="16"/>
      <c r="B957" s="22"/>
      <c r="C957" s="25"/>
      <c r="E957" s="25"/>
      <c r="F957" s="31"/>
      <c r="G957" s="31"/>
      <c r="H957" s="31"/>
      <c r="J957" s="1"/>
      <c r="L957" s="1"/>
      <c r="M957" s="1"/>
      <c r="O957" s="4"/>
      <c r="P957" s="23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4"/>
      <c r="AE957" s="1"/>
      <c r="AF957" s="1"/>
      <c r="AH957" s="1"/>
      <c r="AI957" s="1"/>
      <c r="AN957" s="1"/>
      <c r="AO957" s="1"/>
      <c r="AP957" s="1"/>
      <c r="AQ957" s="14"/>
      <c r="AR957" s="14"/>
      <c r="AS957" s="14"/>
      <c r="AT957" s="10"/>
      <c r="AU957" s="1"/>
      <c r="AV957" s="10"/>
      <c r="AW957" s="1"/>
      <c r="AX957" s="1"/>
      <c r="AY957" s="1"/>
      <c r="AZ957" s="1"/>
      <c r="BA957" s="1"/>
      <c r="BB957" s="1"/>
      <c r="BC957" s="1"/>
      <c r="BD957" s="23"/>
      <c r="BE957" s="23"/>
      <c r="BF957" s="10"/>
      <c r="BG957" s="23"/>
      <c r="BH957" s="23"/>
      <c r="BI957" s="1"/>
    </row>
    <row r="958" spans="1:60" ht="12.75">
      <c r="A958" s="16"/>
      <c r="B958" s="22"/>
      <c r="C958" s="25"/>
      <c r="E958" s="25"/>
      <c r="F958" s="31"/>
      <c r="G958" s="31"/>
      <c r="H958" s="31"/>
      <c r="J958" s="1"/>
      <c r="L958" s="1"/>
      <c r="M958" s="1"/>
      <c r="O958" s="4"/>
      <c r="P958" s="23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4"/>
      <c r="AE958" s="1"/>
      <c r="AF958" s="1"/>
      <c r="AH958" s="1"/>
      <c r="AI958" s="1"/>
      <c r="AN958" s="1"/>
      <c r="AO958" s="1"/>
      <c r="AP958" s="1"/>
      <c r="AQ958" s="14"/>
      <c r="AR958" s="14"/>
      <c r="AS958" s="14"/>
      <c r="AT958" s="10"/>
      <c r="AU958" s="1"/>
      <c r="AV958" s="10"/>
      <c r="AW958" s="1"/>
      <c r="AX958" s="1"/>
      <c r="AY958" s="1"/>
      <c r="AZ958" s="1"/>
      <c r="BA958" s="1"/>
      <c r="BB958" s="1"/>
      <c r="BC958" s="1"/>
      <c r="BD958" s="23"/>
      <c r="BE958" s="23"/>
      <c r="BF958" s="10"/>
      <c r="BG958" s="23"/>
      <c r="BH958" s="23"/>
    </row>
    <row r="959" spans="1:60" ht="12.75">
      <c r="A959" s="16"/>
      <c r="B959" s="22"/>
      <c r="C959" s="25"/>
      <c r="E959" s="25"/>
      <c r="F959" s="31"/>
      <c r="G959" s="31"/>
      <c r="H959" s="31"/>
      <c r="J959" s="1"/>
      <c r="L959" s="1"/>
      <c r="M959" s="1"/>
      <c r="O959" s="4"/>
      <c r="P959" s="23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4"/>
      <c r="AE959" s="1"/>
      <c r="AF959" s="1"/>
      <c r="AH959" s="1"/>
      <c r="AI959" s="1"/>
      <c r="AN959" s="1"/>
      <c r="AO959" s="1"/>
      <c r="AP959" s="1"/>
      <c r="AQ959" s="14"/>
      <c r="AR959" s="14"/>
      <c r="AS959" s="14"/>
      <c r="AT959" s="10"/>
      <c r="AU959" s="1"/>
      <c r="AV959" s="10"/>
      <c r="AW959" s="1"/>
      <c r="AX959" s="1"/>
      <c r="AY959" s="1"/>
      <c r="AZ959" s="1"/>
      <c r="BA959" s="1"/>
      <c r="BB959" s="1"/>
      <c r="BC959" s="1"/>
      <c r="BD959" s="23"/>
      <c r="BE959" s="23"/>
      <c r="BF959" s="10"/>
      <c r="BG959" s="23"/>
      <c r="BH959" s="23"/>
    </row>
    <row r="960" spans="1:60" ht="12.75">
      <c r="A960" s="16"/>
      <c r="B960" s="22"/>
      <c r="C960" s="25"/>
      <c r="E960" s="25"/>
      <c r="F960" s="31"/>
      <c r="G960" s="31"/>
      <c r="H960" s="31"/>
      <c r="J960" s="1"/>
      <c r="L960" s="1"/>
      <c r="M960" s="1"/>
      <c r="O960" s="4"/>
      <c r="P960" s="23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4"/>
      <c r="AE960" s="1"/>
      <c r="AF960" s="1"/>
      <c r="AH960" s="1"/>
      <c r="AI960" s="1"/>
      <c r="AN960" s="1"/>
      <c r="AO960" s="1"/>
      <c r="AP960" s="1"/>
      <c r="AQ960" s="14"/>
      <c r="AR960" s="14"/>
      <c r="AS960" s="14"/>
      <c r="AT960" s="10"/>
      <c r="AU960" s="1"/>
      <c r="AV960" s="10"/>
      <c r="AW960" s="1"/>
      <c r="AX960" s="1"/>
      <c r="AY960" s="1"/>
      <c r="AZ960" s="1"/>
      <c r="BA960" s="1"/>
      <c r="BB960" s="1"/>
      <c r="BC960" s="1"/>
      <c r="BD960" s="23"/>
      <c r="BE960" s="23"/>
      <c r="BF960" s="10"/>
      <c r="BG960" s="23"/>
      <c r="BH960" s="23"/>
    </row>
    <row r="961" spans="1:60" ht="12.75">
      <c r="A961" s="16"/>
      <c r="B961" s="22"/>
      <c r="C961" s="25"/>
      <c r="E961" s="25"/>
      <c r="F961" s="31"/>
      <c r="G961" s="31"/>
      <c r="H961" s="31"/>
      <c r="J961" s="1"/>
      <c r="L961" s="1"/>
      <c r="M961" s="1"/>
      <c r="O961" s="4"/>
      <c r="P961" s="23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4"/>
      <c r="AE961" s="1"/>
      <c r="AF961" s="1"/>
      <c r="AH961" s="1"/>
      <c r="AI961" s="1"/>
      <c r="AN961" s="1"/>
      <c r="AO961" s="1"/>
      <c r="AP961" s="1"/>
      <c r="AQ961" s="14"/>
      <c r="AR961" s="14"/>
      <c r="AS961" s="14"/>
      <c r="AT961" s="10"/>
      <c r="AU961" s="1"/>
      <c r="AV961" s="10"/>
      <c r="AW961" s="1"/>
      <c r="AX961" s="1"/>
      <c r="AY961" s="1"/>
      <c r="AZ961" s="1"/>
      <c r="BA961" s="1"/>
      <c r="BB961" s="1"/>
      <c r="BC961" s="1"/>
      <c r="BD961" s="23"/>
      <c r="BE961" s="23"/>
      <c r="BF961" s="10"/>
      <c r="BG961" s="23"/>
      <c r="BH961" s="23"/>
    </row>
    <row r="962" spans="1:60" ht="12.75">
      <c r="A962" s="16"/>
      <c r="B962" s="22"/>
      <c r="C962" s="25"/>
      <c r="E962" s="25"/>
      <c r="F962" s="31"/>
      <c r="G962" s="31"/>
      <c r="H962" s="31"/>
      <c r="J962" s="1"/>
      <c r="L962" s="1"/>
      <c r="M962" s="1"/>
      <c r="O962" s="4"/>
      <c r="P962" s="23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4"/>
      <c r="AE962" s="1"/>
      <c r="AF962" s="1"/>
      <c r="AH962" s="1"/>
      <c r="AI962" s="1"/>
      <c r="AN962" s="1"/>
      <c r="AO962" s="1"/>
      <c r="AP962" s="1"/>
      <c r="AQ962" s="14"/>
      <c r="AR962" s="14"/>
      <c r="AS962" s="14"/>
      <c r="AT962" s="10"/>
      <c r="AU962" s="1"/>
      <c r="AV962" s="10"/>
      <c r="AW962" s="1"/>
      <c r="AX962" s="1"/>
      <c r="AY962" s="1"/>
      <c r="AZ962" s="1"/>
      <c r="BA962" s="1"/>
      <c r="BB962" s="1"/>
      <c r="BC962" s="1"/>
      <c r="BD962" s="23"/>
      <c r="BE962" s="23"/>
      <c r="BF962" s="10"/>
      <c r="BG962" s="23"/>
      <c r="BH962" s="23"/>
    </row>
    <row r="963" spans="1:60" ht="12.75">
      <c r="A963" s="16"/>
      <c r="B963" s="22"/>
      <c r="C963" s="25"/>
      <c r="E963" s="25"/>
      <c r="F963" s="31"/>
      <c r="G963" s="31"/>
      <c r="H963" s="31"/>
      <c r="J963" s="1"/>
      <c r="L963" s="1"/>
      <c r="M963" s="1"/>
      <c r="O963" s="4"/>
      <c r="P963" s="23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4"/>
      <c r="AE963" s="1"/>
      <c r="AF963" s="1"/>
      <c r="AH963" s="1"/>
      <c r="AI963" s="1"/>
      <c r="AN963" s="1"/>
      <c r="AO963" s="1"/>
      <c r="AP963" s="1"/>
      <c r="AQ963" s="14"/>
      <c r="AR963" s="14"/>
      <c r="AS963" s="14"/>
      <c r="AT963" s="10"/>
      <c r="AU963" s="1"/>
      <c r="AV963" s="10"/>
      <c r="AW963" s="1"/>
      <c r="AX963" s="1"/>
      <c r="AY963" s="1"/>
      <c r="AZ963" s="1"/>
      <c r="BA963" s="1"/>
      <c r="BB963" s="1"/>
      <c r="BC963" s="1"/>
      <c r="BD963" s="23"/>
      <c r="BE963" s="23"/>
      <c r="BF963" s="10"/>
      <c r="BG963" s="23"/>
      <c r="BH963" s="23"/>
    </row>
    <row r="964" spans="1:60" ht="12.75">
      <c r="A964" s="16"/>
      <c r="B964" s="22"/>
      <c r="C964" s="25"/>
      <c r="E964" s="25"/>
      <c r="F964" s="31"/>
      <c r="G964" s="31"/>
      <c r="H964" s="31"/>
      <c r="J964" s="1"/>
      <c r="L964" s="1"/>
      <c r="M964" s="1"/>
      <c r="O964" s="4"/>
      <c r="P964" s="23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4"/>
      <c r="AE964" s="1"/>
      <c r="AF964" s="1"/>
      <c r="AH964" s="1"/>
      <c r="AI964" s="1"/>
      <c r="AN964" s="1"/>
      <c r="AO964" s="1"/>
      <c r="AP964" s="1"/>
      <c r="AQ964" s="14"/>
      <c r="AR964" s="14"/>
      <c r="AS964" s="14"/>
      <c r="AT964" s="10"/>
      <c r="AU964" s="1"/>
      <c r="AV964" s="10"/>
      <c r="AW964" s="1"/>
      <c r="AX964" s="1"/>
      <c r="AY964" s="1"/>
      <c r="AZ964" s="1"/>
      <c r="BA964" s="1"/>
      <c r="BB964" s="1"/>
      <c r="BC964" s="1"/>
      <c r="BD964" s="23"/>
      <c r="BE964" s="23"/>
      <c r="BF964" s="10"/>
      <c r="BG964" s="23"/>
      <c r="BH964" s="23"/>
    </row>
    <row r="965" spans="1:60" ht="12.75">
      <c r="A965" s="16"/>
      <c r="B965" s="22"/>
      <c r="C965" s="25"/>
      <c r="E965" s="25"/>
      <c r="F965" s="31"/>
      <c r="G965" s="31"/>
      <c r="H965" s="31"/>
      <c r="J965" s="1"/>
      <c r="L965" s="1"/>
      <c r="M965" s="1"/>
      <c r="O965" s="4"/>
      <c r="P965" s="23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4"/>
      <c r="AE965" s="1"/>
      <c r="AF965" s="1"/>
      <c r="AH965" s="1"/>
      <c r="AI965" s="1"/>
      <c r="AN965" s="1"/>
      <c r="AO965" s="1"/>
      <c r="AP965" s="1"/>
      <c r="AQ965" s="14"/>
      <c r="AR965" s="14"/>
      <c r="AS965" s="14"/>
      <c r="AT965" s="10"/>
      <c r="AU965" s="1"/>
      <c r="AV965" s="10"/>
      <c r="AW965" s="1"/>
      <c r="AX965" s="1"/>
      <c r="AY965" s="1"/>
      <c r="AZ965" s="1"/>
      <c r="BA965" s="1"/>
      <c r="BB965" s="1"/>
      <c r="BC965" s="1"/>
      <c r="BD965" s="23"/>
      <c r="BE965" s="23"/>
      <c r="BF965" s="10"/>
      <c r="BG965" s="23"/>
      <c r="BH965" s="23"/>
    </row>
    <row r="966" spans="1:60" ht="12.75">
      <c r="A966" s="16"/>
      <c r="B966" s="22"/>
      <c r="C966" s="25"/>
      <c r="E966" s="25"/>
      <c r="F966" s="31"/>
      <c r="G966" s="31"/>
      <c r="H966" s="31"/>
      <c r="J966" s="1"/>
      <c r="L966" s="1"/>
      <c r="M966" s="1"/>
      <c r="O966" s="4"/>
      <c r="P966" s="23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4"/>
      <c r="AE966" s="1"/>
      <c r="AF966" s="1"/>
      <c r="AH966" s="1"/>
      <c r="AI966" s="1"/>
      <c r="AN966" s="1"/>
      <c r="AO966" s="1"/>
      <c r="AP966" s="1"/>
      <c r="AQ966" s="14"/>
      <c r="AR966" s="14"/>
      <c r="AS966" s="14"/>
      <c r="AT966" s="10"/>
      <c r="AU966" s="1"/>
      <c r="AV966" s="10"/>
      <c r="AW966" s="1"/>
      <c r="AX966" s="1"/>
      <c r="AY966" s="1"/>
      <c r="AZ966" s="1"/>
      <c r="BA966" s="1"/>
      <c r="BB966" s="1"/>
      <c r="BC966" s="1"/>
      <c r="BD966" s="23"/>
      <c r="BE966" s="23"/>
      <c r="BF966" s="10"/>
      <c r="BG966" s="23"/>
      <c r="BH966" s="23"/>
    </row>
    <row r="967" spans="1:60" ht="12.75">
      <c r="A967" s="16"/>
      <c r="B967" s="22"/>
      <c r="C967" s="25"/>
      <c r="E967" s="25"/>
      <c r="F967" s="31"/>
      <c r="G967" s="31"/>
      <c r="H967" s="31"/>
      <c r="J967" s="1"/>
      <c r="L967" s="1"/>
      <c r="M967" s="1"/>
      <c r="O967" s="4"/>
      <c r="P967" s="23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4"/>
      <c r="AE967" s="1"/>
      <c r="AF967" s="1"/>
      <c r="AH967" s="1"/>
      <c r="AI967" s="1"/>
      <c r="AN967" s="1"/>
      <c r="AO967" s="1"/>
      <c r="AP967" s="1"/>
      <c r="AQ967" s="14"/>
      <c r="AR967" s="14"/>
      <c r="AS967" s="14"/>
      <c r="AT967" s="10"/>
      <c r="AU967" s="1"/>
      <c r="AV967" s="10"/>
      <c r="AW967" s="1"/>
      <c r="AX967" s="1"/>
      <c r="AY967" s="1"/>
      <c r="AZ967" s="1"/>
      <c r="BA967" s="1"/>
      <c r="BB967" s="1"/>
      <c r="BC967" s="1"/>
      <c r="BD967" s="23"/>
      <c r="BE967" s="23"/>
      <c r="BF967" s="10"/>
      <c r="BG967" s="23"/>
      <c r="BH967" s="23"/>
    </row>
    <row r="968" spans="1:60" ht="12.75">
      <c r="A968" s="16"/>
      <c r="B968" s="22"/>
      <c r="C968" s="25"/>
      <c r="E968" s="25"/>
      <c r="F968" s="31"/>
      <c r="G968" s="31"/>
      <c r="H968" s="31"/>
      <c r="J968" s="1"/>
      <c r="L968" s="1"/>
      <c r="M968" s="1"/>
      <c r="O968" s="4"/>
      <c r="P968" s="23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4"/>
      <c r="AE968" s="1"/>
      <c r="AF968" s="1"/>
      <c r="AH968" s="1"/>
      <c r="AI968" s="1"/>
      <c r="AN968" s="1"/>
      <c r="AO968" s="1"/>
      <c r="AP968" s="1"/>
      <c r="AQ968" s="14"/>
      <c r="AR968" s="14"/>
      <c r="AS968" s="14"/>
      <c r="AT968" s="10"/>
      <c r="AU968" s="1"/>
      <c r="AV968" s="10"/>
      <c r="AW968" s="1"/>
      <c r="AX968" s="1"/>
      <c r="AY968" s="1"/>
      <c r="AZ968" s="1"/>
      <c r="BA968" s="1"/>
      <c r="BB968" s="1"/>
      <c r="BC968" s="1"/>
      <c r="BD968" s="23"/>
      <c r="BE968" s="23"/>
      <c r="BF968" s="10"/>
      <c r="BG968" s="23"/>
      <c r="BH968" s="23"/>
    </row>
    <row r="969" spans="1:60" ht="12.75">
      <c r="A969" s="16"/>
      <c r="B969" s="22"/>
      <c r="C969" s="25"/>
      <c r="E969" s="25"/>
      <c r="F969" s="31"/>
      <c r="G969" s="31"/>
      <c r="H969" s="31"/>
      <c r="J969" s="1"/>
      <c r="L969" s="1"/>
      <c r="M969" s="1"/>
      <c r="O969" s="4"/>
      <c r="P969" s="23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4"/>
      <c r="AE969" s="1"/>
      <c r="AF969" s="1"/>
      <c r="AH969" s="1"/>
      <c r="AI969" s="1"/>
      <c r="AN969" s="1"/>
      <c r="AO969" s="1"/>
      <c r="AP969" s="1"/>
      <c r="AQ969" s="14"/>
      <c r="AR969" s="14"/>
      <c r="AS969" s="14"/>
      <c r="AT969" s="10"/>
      <c r="AU969" s="1"/>
      <c r="AV969" s="10"/>
      <c r="AW969" s="1"/>
      <c r="AX969" s="1"/>
      <c r="AY969" s="1"/>
      <c r="AZ969" s="1"/>
      <c r="BA969" s="1"/>
      <c r="BB969" s="1"/>
      <c r="BC969" s="1"/>
      <c r="BD969" s="23"/>
      <c r="BE969" s="23"/>
      <c r="BF969" s="10"/>
      <c r="BG969" s="23"/>
      <c r="BH969" s="23"/>
    </row>
    <row r="970" spans="1:60" ht="12.75">
      <c r="A970" s="16"/>
      <c r="B970" s="22"/>
      <c r="C970" s="25"/>
      <c r="E970" s="25"/>
      <c r="F970" s="31"/>
      <c r="G970" s="31"/>
      <c r="H970" s="31"/>
      <c r="J970" s="1"/>
      <c r="L970" s="1"/>
      <c r="M970" s="1"/>
      <c r="O970" s="4"/>
      <c r="P970" s="23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4"/>
      <c r="AE970" s="1"/>
      <c r="AF970" s="1"/>
      <c r="AH970" s="1"/>
      <c r="AI970" s="1"/>
      <c r="AN970" s="1"/>
      <c r="AO970" s="1"/>
      <c r="AP970" s="1"/>
      <c r="AQ970" s="14"/>
      <c r="AR970" s="14"/>
      <c r="AS970" s="14"/>
      <c r="AT970" s="10"/>
      <c r="AU970" s="1"/>
      <c r="AV970" s="10"/>
      <c r="AW970" s="1"/>
      <c r="AX970" s="1"/>
      <c r="AY970" s="1"/>
      <c r="AZ970" s="1"/>
      <c r="BA970" s="1"/>
      <c r="BB970" s="1"/>
      <c r="BC970" s="1"/>
      <c r="BD970" s="23"/>
      <c r="BE970" s="23"/>
      <c r="BF970" s="10"/>
      <c r="BG970" s="23"/>
      <c r="BH970" s="23"/>
    </row>
    <row r="971" spans="1:60" ht="12.75">
      <c r="A971" s="16"/>
      <c r="B971" s="22"/>
      <c r="C971" s="25"/>
      <c r="E971" s="25"/>
      <c r="F971" s="31"/>
      <c r="G971" s="31"/>
      <c r="H971" s="31"/>
      <c r="J971" s="1"/>
      <c r="L971" s="1"/>
      <c r="M971" s="1"/>
      <c r="O971" s="4"/>
      <c r="P971" s="23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4"/>
      <c r="AE971" s="1"/>
      <c r="AF971" s="1"/>
      <c r="AH971" s="1"/>
      <c r="AI971" s="1"/>
      <c r="AN971" s="1"/>
      <c r="AO971" s="1"/>
      <c r="AP971" s="1"/>
      <c r="AQ971" s="14"/>
      <c r="AR971" s="14"/>
      <c r="AS971" s="14"/>
      <c r="AT971" s="10"/>
      <c r="AU971" s="1"/>
      <c r="AV971" s="10"/>
      <c r="AW971" s="1"/>
      <c r="AX971" s="1"/>
      <c r="AY971" s="1"/>
      <c r="AZ971" s="1"/>
      <c r="BA971" s="1"/>
      <c r="BB971" s="1"/>
      <c r="BC971" s="1"/>
      <c r="BD971" s="23"/>
      <c r="BE971" s="23"/>
      <c r="BF971" s="10"/>
      <c r="BG971" s="23"/>
      <c r="BH971" s="23"/>
    </row>
    <row r="972" spans="1:60" ht="12.75">
      <c r="A972" s="16"/>
      <c r="B972" s="22"/>
      <c r="C972" s="25"/>
      <c r="E972" s="25"/>
      <c r="F972" s="31"/>
      <c r="G972" s="31"/>
      <c r="H972" s="31"/>
      <c r="J972" s="1"/>
      <c r="L972" s="1"/>
      <c r="M972" s="1"/>
      <c r="O972" s="4"/>
      <c r="P972" s="23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4"/>
      <c r="AE972" s="1"/>
      <c r="AF972" s="1"/>
      <c r="AH972" s="1"/>
      <c r="AI972" s="1"/>
      <c r="AN972" s="1"/>
      <c r="AO972" s="1"/>
      <c r="AP972" s="1"/>
      <c r="AQ972" s="14"/>
      <c r="AR972" s="14"/>
      <c r="AS972" s="14"/>
      <c r="AT972" s="10"/>
      <c r="AU972" s="1"/>
      <c r="AV972" s="10"/>
      <c r="AW972" s="1"/>
      <c r="AX972" s="1"/>
      <c r="AY972" s="1"/>
      <c r="AZ972" s="1"/>
      <c r="BA972" s="1"/>
      <c r="BB972" s="1"/>
      <c r="BC972" s="1"/>
      <c r="BD972" s="23"/>
      <c r="BE972" s="23"/>
      <c r="BF972" s="10"/>
      <c r="BG972" s="23"/>
      <c r="BH972" s="23"/>
    </row>
    <row r="973" spans="1:60" ht="12.75">
      <c r="A973" s="16"/>
      <c r="B973" s="22"/>
      <c r="C973" s="25"/>
      <c r="E973" s="25"/>
      <c r="F973" s="31"/>
      <c r="G973" s="31"/>
      <c r="H973" s="31"/>
      <c r="J973" s="1"/>
      <c r="L973" s="1"/>
      <c r="M973" s="1"/>
      <c r="O973" s="4"/>
      <c r="P973" s="23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4"/>
      <c r="AE973" s="1"/>
      <c r="AF973" s="1"/>
      <c r="AH973" s="1"/>
      <c r="AI973" s="1"/>
      <c r="AN973" s="1"/>
      <c r="AO973" s="1"/>
      <c r="AP973" s="1"/>
      <c r="AQ973" s="14"/>
      <c r="AR973" s="14"/>
      <c r="AS973" s="14"/>
      <c r="AT973" s="10"/>
      <c r="AU973" s="1"/>
      <c r="AV973" s="10"/>
      <c r="AW973" s="1"/>
      <c r="AX973" s="1"/>
      <c r="AY973" s="1"/>
      <c r="AZ973" s="1"/>
      <c r="BA973" s="1"/>
      <c r="BB973" s="1"/>
      <c r="BC973" s="1"/>
      <c r="BD973" s="23"/>
      <c r="BE973" s="23"/>
      <c r="BF973" s="10"/>
      <c r="BG973" s="23"/>
      <c r="BH973" s="23"/>
    </row>
    <row r="974" spans="1:60" ht="12.75">
      <c r="A974" s="16"/>
      <c r="B974" s="22"/>
      <c r="C974" s="25"/>
      <c r="E974" s="25"/>
      <c r="F974" s="31"/>
      <c r="G974" s="31"/>
      <c r="H974" s="31"/>
      <c r="J974" s="1"/>
      <c r="L974" s="1"/>
      <c r="M974" s="1"/>
      <c r="O974" s="4"/>
      <c r="P974" s="23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4"/>
      <c r="AE974" s="1"/>
      <c r="AF974" s="1"/>
      <c r="AH974" s="1"/>
      <c r="AI974" s="1"/>
      <c r="AN974" s="1"/>
      <c r="AO974" s="1"/>
      <c r="AP974" s="1"/>
      <c r="AQ974" s="14"/>
      <c r="AR974" s="14"/>
      <c r="AS974" s="14"/>
      <c r="AT974" s="10"/>
      <c r="AU974" s="1"/>
      <c r="AV974" s="10"/>
      <c r="AW974" s="1"/>
      <c r="AX974" s="1"/>
      <c r="AY974" s="1"/>
      <c r="AZ974" s="1"/>
      <c r="BA974" s="1"/>
      <c r="BB974" s="1"/>
      <c r="BC974" s="1"/>
      <c r="BD974" s="23"/>
      <c r="BE974" s="23"/>
      <c r="BF974" s="10"/>
      <c r="BG974" s="23"/>
      <c r="BH974" s="23"/>
    </row>
    <row r="975" spans="1:60" ht="12.75">
      <c r="A975" s="16"/>
      <c r="B975" s="22"/>
      <c r="C975" s="25"/>
      <c r="E975" s="25"/>
      <c r="F975" s="31"/>
      <c r="G975" s="31"/>
      <c r="H975" s="31"/>
      <c r="J975" s="1"/>
      <c r="L975" s="1"/>
      <c r="M975" s="1"/>
      <c r="O975" s="4"/>
      <c r="P975" s="23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4"/>
      <c r="AE975" s="1"/>
      <c r="AF975" s="1"/>
      <c r="AH975" s="1"/>
      <c r="AI975" s="1"/>
      <c r="AN975" s="1"/>
      <c r="AO975" s="1"/>
      <c r="AP975" s="1"/>
      <c r="AQ975" s="14"/>
      <c r="AR975" s="14"/>
      <c r="AS975" s="14"/>
      <c r="AT975" s="10"/>
      <c r="AU975" s="1"/>
      <c r="AV975" s="10"/>
      <c r="AW975" s="1"/>
      <c r="AX975" s="1"/>
      <c r="AY975" s="1"/>
      <c r="AZ975" s="1"/>
      <c r="BA975" s="1"/>
      <c r="BB975" s="1"/>
      <c r="BC975" s="1"/>
      <c r="BD975" s="23"/>
      <c r="BE975" s="23"/>
      <c r="BF975" s="10"/>
      <c r="BG975" s="23"/>
      <c r="BH975" s="23"/>
    </row>
    <row r="976" spans="1:60" ht="12.75">
      <c r="A976" s="16"/>
      <c r="B976" s="22"/>
      <c r="C976" s="25"/>
      <c r="E976" s="25"/>
      <c r="F976" s="31"/>
      <c r="G976" s="31"/>
      <c r="H976" s="31"/>
      <c r="J976" s="1"/>
      <c r="L976" s="1"/>
      <c r="M976" s="1"/>
      <c r="O976" s="4"/>
      <c r="P976" s="23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4"/>
      <c r="AE976" s="1"/>
      <c r="AF976" s="1"/>
      <c r="AH976" s="1"/>
      <c r="AI976" s="1"/>
      <c r="AN976" s="1"/>
      <c r="AO976" s="1"/>
      <c r="AP976" s="1"/>
      <c r="AQ976" s="14"/>
      <c r="AR976" s="14"/>
      <c r="AS976" s="14"/>
      <c r="AT976" s="10"/>
      <c r="AU976" s="1"/>
      <c r="AV976" s="10"/>
      <c r="AW976" s="1"/>
      <c r="AX976" s="1"/>
      <c r="AY976" s="1"/>
      <c r="AZ976" s="1"/>
      <c r="BA976" s="1"/>
      <c r="BB976" s="1"/>
      <c r="BC976" s="1"/>
      <c r="BD976" s="23"/>
      <c r="BE976" s="23"/>
      <c r="BF976" s="10"/>
      <c r="BG976" s="23"/>
      <c r="BH976" s="23"/>
    </row>
    <row r="977" spans="1:60" ht="12.75">
      <c r="A977" s="16"/>
      <c r="B977" s="22"/>
      <c r="C977" s="25"/>
      <c r="E977" s="25"/>
      <c r="F977" s="31"/>
      <c r="G977" s="31"/>
      <c r="H977" s="31"/>
      <c r="J977" s="1"/>
      <c r="L977" s="1"/>
      <c r="M977" s="1"/>
      <c r="O977" s="4"/>
      <c r="P977" s="23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4"/>
      <c r="AE977" s="1"/>
      <c r="AF977" s="1"/>
      <c r="AH977" s="1"/>
      <c r="AI977" s="1"/>
      <c r="AN977" s="1"/>
      <c r="AO977" s="1"/>
      <c r="AP977" s="1"/>
      <c r="AQ977" s="14"/>
      <c r="AR977" s="14"/>
      <c r="AS977" s="14"/>
      <c r="AT977" s="10"/>
      <c r="AU977" s="1"/>
      <c r="AV977" s="10"/>
      <c r="AW977" s="1"/>
      <c r="AX977" s="1"/>
      <c r="AY977" s="1"/>
      <c r="AZ977" s="1"/>
      <c r="BA977" s="1"/>
      <c r="BB977" s="1"/>
      <c r="BC977" s="1"/>
      <c r="BD977" s="23"/>
      <c r="BE977" s="23"/>
      <c r="BF977" s="10"/>
      <c r="BG977" s="23"/>
      <c r="BH977" s="23"/>
    </row>
    <row r="978" spans="1:60" ht="12.75">
      <c r="A978" s="16"/>
      <c r="B978" s="22"/>
      <c r="C978" s="25"/>
      <c r="E978" s="25"/>
      <c r="F978" s="31"/>
      <c r="G978" s="31"/>
      <c r="H978" s="31"/>
      <c r="J978" s="1"/>
      <c r="L978" s="1"/>
      <c r="M978" s="1"/>
      <c r="O978" s="4"/>
      <c r="P978" s="23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4"/>
      <c r="AE978" s="1"/>
      <c r="AF978" s="1"/>
      <c r="AH978" s="1"/>
      <c r="AI978" s="1"/>
      <c r="AN978" s="1"/>
      <c r="AO978" s="1"/>
      <c r="AP978" s="1"/>
      <c r="AQ978" s="14"/>
      <c r="AR978" s="14"/>
      <c r="AS978" s="14"/>
      <c r="AT978" s="10"/>
      <c r="AU978" s="1"/>
      <c r="AV978" s="10"/>
      <c r="AW978" s="1"/>
      <c r="AX978" s="1"/>
      <c r="AY978" s="1"/>
      <c r="AZ978" s="1"/>
      <c r="BA978" s="1"/>
      <c r="BB978" s="1"/>
      <c r="BC978" s="1"/>
      <c r="BD978" s="23"/>
      <c r="BE978" s="23"/>
      <c r="BF978" s="10"/>
      <c r="BG978" s="23"/>
      <c r="BH978" s="23"/>
    </row>
    <row r="979" spans="1:60" ht="12.75">
      <c r="A979" s="16"/>
      <c r="B979" s="22"/>
      <c r="C979" s="25"/>
      <c r="E979" s="25"/>
      <c r="F979" s="31"/>
      <c r="G979" s="31"/>
      <c r="H979" s="31"/>
      <c r="J979" s="1"/>
      <c r="L979" s="1"/>
      <c r="M979" s="1"/>
      <c r="O979" s="4"/>
      <c r="P979" s="23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4"/>
      <c r="AE979" s="1"/>
      <c r="AF979" s="1"/>
      <c r="AH979" s="1"/>
      <c r="AI979" s="1"/>
      <c r="AN979" s="1"/>
      <c r="AO979" s="1"/>
      <c r="AP979" s="1"/>
      <c r="AQ979" s="14"/>
      <c r="AR979" s="14"/>
      <c r="AS979" s="14"/>
      <c r="AT979" s="10"/>
      <c r="AU979" s="1"/>
      <c r="AV979" s="10"/>
      <c r="AW979" s="1"/>
      <c r="AX979" s="1"/>
      <c r="AY979" s="1"/>
      <c r="AZ979" s="1"/>
      <c r="BA979" s="1"/>
      <c r="BB979" s="1"/>
      <c r="BC979" s="1"/>
      <c r="BD979" s="23"/>
      <c r="BE979" s="23"/>
      <c r="BF979" s="10"/>
      <c r="BG979" s="23"/>
      <c r="BH979" s="23"/>
    </row>
    <row r="980" spans="1:60" ht="12.75">
      <c r="A980" s="16"/>
      <c r="B980" s="22"/>
      <c r="C980" s="25"/>
      <c r="E980" s="25"/>
      <c r="F980" s="31"/>
      <c r="G980" s="31"/>
      <c r="H980" s="31"/>
      <c r="J980" s="1"/>
      <c r="L980" s="1"/>
      <c r="M980" s="1"/>
      <c r="O980" s="4"/>
      <c r="P980" s="23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4"/>
      <c r="AE980" s="1"/>
      <c r="AF980" s="1"/>
      <c r="AH980" s="1"/>
      <c r="AI980" s="1"/>
      <c r="AN980" s="1"/>
      <c r="AO980" s="1"/>
      <c r="AP980" s="1"/>
      <c r="AQ980" s="14"/>
      <c r="AR980" s="14"/>
      <c r="AS980" s="14"/>
      <c r="AT980" s="10"/>
      <c r="AU980" s="1"/>
      <c r="AV980" s="10"/>
      <c r="AW980" s="1"/>
      <c r="AX980" s="1"/>
      <c r="AY980" s="1"/>
      <c r="AZ980" s="1"/>
      <c r="BA980" s="1"/>
      <c r="BB980" s="1"/>
      <c r="BC980" s="1"/>
      <c r="BD980" s="23"/>
      <c r="BE980" s="23"/>
      <c r="BF980" s="10"/>
      <c r="BG980" s="23"/>
      <c r="BH980" s="23"/>
    </row>
    <row r="981" spans="1:60" ht="12.75">
      <c r="A981" s="16"/>
      <c r="B981" s="22"/>
      <c r="C981" s="25"/>
      <c r="E981" s="25"/>
      <c r="F981" s="31"/>
      <c r="G981" s="31"/>
      <c r="H981" s="31"/>
      <c r="J981" s="1"/>
      <c r="L981" s="1"/>
      <c r="M981" s="1"/>
      <c r="O981" s="4"/>
      <c r="P981" s="23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4"/>
      <c r="AE981" s="1"/>
      <c r="AF981" s="1"/>
      <c r="AH981" s="1"/>
      <c r="AI981" s="1"/>
      <c r="AN981" s="1"/>
      <c r="AO981" s="1"/>
      <c r="AP981" s="1"/>
      <c r="AQ981" s="14"/>
      <c r="AR981" s="14"/>
      <c r="AS981" s="14"/>
      <c r="AT981" s="10"/>
      <c r="AU981" s="1"/>
      <c r="AV981" s="10"/>
      <c r="AW981" s="1"/>
      <c r="AX981" s="1"/>
      <c r="AY981" s="1"/>
      <c r="AZ981" s="1"/>
      <c r="BA981" s="1"/>
      <c r="BB981" s="1"/>
      <c r="BC981" s="1"/>
      <c r="BD981" s="23"/>
      <c r="BE981" s="23"/>
      <c r="BF981" s="10"/>
      <c r="BG981" s="23"/>
      <c r="BH981" s="23"/>
    </row>
    <row r="982" spans="1:60" ht="12.75">
      <c r="A982" s="16"/>
      <c r="B982" s="22"/>
      <c r="C982" s="25"/>
      <c r="E982" s="25"/>
      <c r="F982" s="31"/>
      <c r="G982" s="31"/>
      <c r="H982" s="31"/>
      <c r="J982" s="1"/>
      <c r="L982" s="1"/>
      <c r="M982" s="1"/>
      <c r="O982" s="4"/>
      <c r="P982" s="23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4"/>
      <c r="AE982" s="1"/>
      <c r="AF982" s="1"/>
      <c r="AH982" s="1"/>
      <c r="AI982" s="1"/>
      <c r="AN982" s="1"/>
      <c r="AO982" s="1"/>
      <c r="AP982" s="1"/>
      <c r="AQ982" s="14"/>
      <c r="AR982" s="14"/>
      <c r="AS982" s="14"/>
      <c r="AT982" s="10"/>
      <c r="AU982" s="1"/>
      <c r="AV982" s="10"/>
      <c r="AW982" s="1"/>
      <c r="AX982" s="1"/>
      <c r="AY982" s="1"/>
      <c r="AZ982" s="1"/>
      <c r="BA982" s="1"/>
      <c r="BB982" s="1"/>
      <c r="BC982" s="1"/>
      <c r="BD982" s="23"/>
      <c r="BE982" s="23"/>
      <c r="BF982" s="10"/>
      <c r="BG982" s="23"/>
      <c r="BH982" s="23"/>
    </row>
    <row r="983" spans="1:60" ht="12.75">
      <c r="A983" s="16"/>
      <c r="B983" s="22"/>
      <c r="C983" s="25"/>
      <c r="E983" s="25"/>
      <c r="F983" s="31"/>
      <c r="G983" s="31"/>
      <c r="H983" s="31"/>
      <c r="J983" s="1"/>
      <c r="L983" s="1"/>
      <c r="M983" s="1"/>
      <c r="O983" s="4"/>
      <c r="P983" s="23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4"/>
      <c r="AE983" s="1"/>
      <c r="AF983" s="1"/>
      <c r="AH983" s="1"/>
      <c r="AI983" s="1"/>
      <c r="AN983" s="1"/>
      <c r="AO983" s="1"/>
      <c r="AP983" s="1"/>
      <c r="AQ983" s="14"/>
      <c r="AR983" s="14"/>
      <c r="AS983" s="14"/>
      <c r="AT983" s="10"/>
      <c r="AU983" s="1"/>
      <c r="AV983" s="10"/>
      <c r="AW983" s="1"/>
      <c r="AX983" s="1"/>
      <c r="AY983" s="1"/>
      <c r="AZ983" s="1"/>
      <c r="BA983" s="1"/>
      <c r="BB983" s="1"/>
      <c r="BC983" s="1"/>
      <c r="BD983" s="23"/>
      <c r="BE983" s="23"/>
      <c r="BF983" s="10"/>
      <c r="BG983" s="23"/>
      <c r="BH983" s="23"/>
    </row>
    <row r="984" spans="1:60" ht="12.75">
      <c r="A984" s="16"/>
      <c r="B984" s="22"/>
      <c r="C984" s="25"/>
      <c r="E984" s="25"/>
      <c r="F984" s="31"/>
      <c r="G984" s="31"/>
      <c r="H984" s="31"/>
      <c r="J984" s="1"/>
      <c r="L984" s="1"/>
      <c r="M984" s="1"/>
      <c r="O984" s="4"/>
      <c r="P984" s="23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4"/>
      <c r="AE984" s="1"/>
      <c r="AF984" s="1"/>
      <c r="AH984" s="1"/>
      <c r="AI984" s="1"/>
      <c r="AN984" s="1"/>
      <c r="AO984" s="1"/>
      <c r="AP984" s="1"/>
      <c r="AQ984" s="14"/>
      <c r="AR984" s="14"/>
      <c r="AS984" s="14"/>
      <c r="AT984" s="10"/>
      <c r="AU984" s="1"/>
      <c r="AV984" s="10"/>
      <c r="AW984" s="1"/>
      <c r="AX984" s="1"/>
      <c r="AY984" s="1"/>
      <c r="AZ984" s="1"/>
      <c r="BA984" s="1"/>
      <c r="BB984" s="1"/>
      <c r="BC984" s="1"/>
      <c r="BD984" s="23"/>
      <c r="BE984" s="23"/>
      <c r="BF984" s="10"/>
      <c r="BG984" s="23"/>
      <c r="BH984" s="23"/>
    </row>
    <row r="985" spans="1:60" ht="12.75">
      <c r="A985" s="16"/>
      <c r="B985" s="22"/>
      <c r="C985" s="25"/>
      <c r="E985" s="25"/>
      <c r="F985" s="31"/>
      <c r="G985" s="31"/>
      <c r="H985" s="31"/>
      <c r="J985" s="1"/>
      <c r="L985" s="1"/>
      <c r="M985" s="1"/>
      <c r="O985" s="4"/>
      <c r="P985" s="23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4"/>
      <c r="AE985" s="1"/>
      <c r="AF985" s="1"/>
      <c r="AH985" s="1"/>
      <c r="AI985" s="1"/>
      <c r="AN985" s="1"/>
      <c r="AO985" s="1"/>
      <c r="AP985" s="1"/>
      <c r="AQ985" s="14"/>
      <c r="AR985" s="14"/>
      <c r="AS985" s="14"/>
      <c r="AT985" s="10"/>
      <c r="AU985" s="1"/>
      <c r="AV985" s="10"/>
      <c r="AW985" s="1"/>
      <c r="AX985" s="1"/>
      <c r="AY985" s="1"/>
      <c r="AZ985" s="1"/>
      <c r="BA985" s="1"/>
      <c r="BB985" s="1"/>
      <c r="BC985" s="1"/>
      <c r="BD985" s="23"/>
      <c r="BE985" s="23"/>
      <c r="BF985" s="10"/>
      <c r="BG985" s="23"/>
      <c r="BH985" s="23"/>
    </row>
    <row r="986" spans="1:60" ht="12.75">
      <c r="A986" s="16"/>
      <c r="B986" s="22"/>
      <c r="C986" s="25"/>
      <c r="E986" s="25"/>
      <c r="F986" s="31"/>
      <c r="G986" s="31"/>
      <c r="H986" s="31"/>
      <c r="J986" s="1"/>
      <c r="L986" s="1"/>
      <c r="M986" s="1"/>
      <c r="O986" s="4"/>
      <c r="P986" s="23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4"/>
      <c r="AE986" s="1"/>
      <c r="AF986" s="1"/>
      <c r="AH986" s="1"/>
      <c r="AI986" s="1"/>
      <c r="AN986" s="1"/>
      <c r="AO986" s="1"/>
      <c r="AP986" s="1"/>
      <c r="AQ986" s="14"/>
      <c r="AR986" s="14"/>
      <c r="AS986" s="14"/>
      <c r="AT986" s="10"/>
      <c r="AU986" s="1"/>
      <c r="AV986" s="10"/>
      <c r="AW986" s="1"/>
      <c r="AX986" s="1"/>
      <c r="AY986" s="1"/>
      <c r="AZ986" s="1"/>
      <c r="BA986" s="1"/>
      <c r="BB986" s="1"/>
      <c r="BC986" s="1"/>
      <c r="BD986" s="23"/>
      <c r="BE986" s="23"/>
      <c r="BF986" s="10"/>
      <c r="BG986" s="23"/>
      <c r="BH986" s="23"/>
    </row>
    <row r="987" spans="1:60" ht="12.75">
      <c r="A987" s="16"/>
      <c r="B987" s="22"/>
      <c r="C987" s="25"/>
      <c r="E987" s="25"/>
      <c r="F987" s="31"/>
      <c r="G987" s="31"/>
      <c r="H987" s="31"/>
      <c r="J987" s="1"/>
      <c r="L987" s="1"/>
      <c r="M987" s="1"/>
      <c r="O987" s="4"/>
      <c r="P987" s="23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4"/>
      <c r="AE987" s="1"/>
      <c r="AF987" s="1"/>
      <c r="AH987" s="1"/>
      <c r="AI987" s="1"/>
      <c r="AN987" s="1"/>
      <c r="AO987" s="1"/>
      <c r="AP987" s="1"/>
      <c r="AQ987" s="14"/>
      <c r="AR987" s="14"/>
      <c r="AS987" s="14"/>
      <c r="AT987" s="10"/>
      <c r="AU987" s="1"/>
      <c r="AV987" s="10"/>
      <c r="AW987" s="1"/>
      <c r="AX987" s="1"/>
      <c r="AY987" s="1"/>
      <c r="AZ987" s="1"/>
      <c r="BA987" s="1"/>
      <c r="BB987" s="1"/>
      <c r="BC987" s="1"/>
      <c r="BD987" s="23"/>
      <c r="BE987" s="23"/>
      <c r="BF987" s="10"/>
      <c r="BG987" s="23"/>
      <c r="BH987" s="23"/>
    </row>
    <row r="988" spans="1:60" ht="12.75">
      <c r="A988" s="16"/>
      <c r="B988" s="22"/>
      <c r="C988" s="25"/>
      <c r="E988" s="25"/>
      <c r="F988" s="31"/>
      <c r="G988" s="31"/>
      <c r="H988" s="31"/>
      <c r="J988" s="1"/>
      <c r="L988" s="1"/>
      <c r="M988" s="1"/>
      <c r="O988" s="4"/>
      <c r="P988" s="23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4"/>
      <c r="AE988" s="1"/>
      <c r="AF988" s="1"/>
      <c r="AH988" s="1"/>
      <c r="AI988" s="1"/>
      <c r="AN988" s="1"/>
      <c r="AO988" s="1"/>
      <c r="AP988" s="1"/>
      <c r="AQ988" s="14"/>
      <c r="AR988" s="14"/>
      <c r="AS988" s="14"/>
      <c r="AT988" s="10"/>
      <c r="AU988" s="1"/>
      <c r="AV988" s="10"/>
      <c r="AW988" s="1"/>
      <c r="AX988" s="1"/>
      <c r="AY988" s="1"/>
      <c r="AZ988" s="1"/>
      <c r="BA988" s="1"/>
      <c r="BB988" s="1"/>
      <c r="BC988" s="1"/>
      <c r="BD988" s="23"/>
      <c r="BE988" s="23"/>
      <c r="BF988" s="10"/>
      <c r="BG988" s="23"/>
      <c r="BH988" s="23"/>
    </row>
    <row r="989" spans="1:60" ht="12.75">
      <c r="A989" s="16"/>
      <c r="B989" s="22"/>
      <c r="C989" s="25"/>
      <c r="E989" s="25"/>
      <c r="F989" s="31"/>
      <c r="G989" s="31"/>
      <c r="H989" s="31"/>
      <c r="J989" s="1"/>
      <c r="L989" s="1"/>
      <c r="M989" s="1"/>
      <c r="O989" s="4"/>
      <c r="P989" s="23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4"/>
      <c r="AE989" s="1"/>
      <c r="AF989" s="1"/>
      <c r="AH989" s="1"/>
      <c r="AI989" s="1"/>
      <c r="AN989" s="1"/>
      <c r="AO989" s="1"/>
      <c r="AP989" s="1"/>
      <c r="AQ989" s="14"/>
      <c r="AR989" s="14"/>
      <c r="AS989" s="14"/>
      <c r="AT989" s="10"/>
      <c r="AU989" s="1"/>
      <c r="AV989" s="10"/>
      <c r="AW989" s="1"/>
      <c r="AX989" s="1"/>
      <c r="AY989" s="1"/>
      <c r="AZ989" s="1"/>
      <c r="BA989" s="1"/>
      <c r="BB989" s="1"/>
      <c r="BC989" s="1"/>
      <c r="BD989" s="23"/>
      <c r="BE989" s="23"/>
      <c r="BF989" s="10"/>
      <c r="BG989" s="23"/>
      <c r="BH989" s="23"/>
    </row>
    <row r="990" spans="1:60" ht="12.75">
      <c r="A990" s="16"/>
      <c r="B990" s="22"/>
      <c r="C990" s="25"/>
      <c r="E990" s="25"/>
      <c r="F990" s="31"/>
      <c r="G990" s="31"/>
      <c r="H990" s="31"/>
      <c r="J990" s="1"/>
      <c r="L990" s="1"/>
      <c r="M990" s="1"/>
      <c r="O990" s="4"/>
      <c r="P990" s="23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4"/>
      <c r="AE990" s="1"/>
      <c r="AF990" s="1"/>
      <c r="AH990" s="1"/>
      <c r="AI990" s="1"/>
      <c r="AN990" s="1"/>
      <c r="AO990" s="1"/>
      <c r="AP990" s="1"/>
      <c r="AQ990" s="14"/>
      <c r="AR990" s="14"/>
      <c r="AS990" s="14"/>
      <c r="AT990" s="10"/>
      <c r="AU990" s="1"/>
      <c r="AV990" s="10"/>
      <c r="AW990" s="1"/>
      <c r="AX990" s="1"/>
      <c r="AY990" s="1"/>
      <c r="AZ990" s="1"/>
      <c r="BA990" s="1"/>
      <c r="BB990" s="1"/>
      <c r="BC990" s="1"/>
      <c r="BD990" s="23"/>
      <c r="BE990" s="23"/>
      <c r="BF990" s="10"/>
      <c r="BG990" s="23"/>
      <c r="BH990" s="23"/>
    </row>
    <row r="991" spans="1:60" ht="12.75">
      <c r="A991" s="16"/>
      <c r="B991" s="22"/>
      <c r="C991" s="25"/>
      <c r="E991" s="25"/>
      <c r="F991" s="31"/>
      <c r="G991" s="31"/>
      <c r="H991" s="31"/>
      <c r="J991" s="1"/>
      <c r="L991" s="1"/>
      <c r="M991" s="1"/>
      <c r="O991" s="4"/>
      <c r="P991" s="23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4"/>
      <c r="AE991" s="1"/>
      <c r="AF991" s="1"/>
      <c r="AH991" s="1"/>
      <c r="AI991" s="1"/>
      <c r="AN991" s="1"/>
      <c r="AO991" s="1"/>
      <c r="AP991" s="1"/>
      <c r="AQ991" s="14"/>
      <c r="AR991" s="14"/>
      <c r="AS991" s="14"/>
      <c r="AT991" s="10"/>
      <c r="AU991" s="1"/>
      <c r="AV991" s="10"/>
      <c r="AW991" s="1"/>
      <c r="AX991" s="1"/>
      <c r="AY991" s="1"/>
      <c r="AZ991" s="1"/>
      <c r="BA991" s="1"/>
      <c r="BB991" s="1"/>
      <c r="BC991" s="1"/>
      <c r="BD991" s="23"/>
      <c r="BE991" s="23"/>
      <c r="BF991" s="10"/>
      <c r="BG991" s="23"/>
      <c r="BH991" s="23"/>
    </row>
    <row r="992" spans="1:60" ht="12.75">
      <c r="A992" s="16"/>
      <c r="B992" s="22"/>
      <c r="C992" s="25"/>
      <c r="E992" s="25"/>
      <c r="F992" s="31"/>
      <c r="G992" s="31"/>
      <c r="H992" s="31"/>
      <c r="J992" s="1"/>
      <c r="L992" s="1"/>
      <c r="M992" s="1"/>
      <c r="O992" s="4"/>
      <c r="P992" s="23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4"/>
      <c r="AE992" s="1"/>
      <c r="AF992" s="1"/>
      <c r="AH992" s="1"/>
      <c r="AI992" s="1"/>
      <c r="AN992" s="1"/>
      <c r="AO992" s="1"/>
      <c r="AP992" s="1"/>
      <c r="AQ992" s="14"/>
      <c r="AR992" s="14"/>
      <c r="AS992" s="14"/>
      <c r="AT992" s="10"/>
      <c r="AU992" s="1"/>
      <c r="AV992" s="10"/>
      <c r="AW992" s="1"/>
      <c r="AX992" s="1"/>
      <c r="AY992" s="1"/>
      <c r="AZ992" s="1"/>
      <c r="BA992" s="1"/>
      <c r="BB992" s="1"/>
      <c r="BC992" s="1"/>
      <c r="BD992" s="23"/>
      <c r="BE992" s="23"/>
      <c r="BF992" s="10"/>
      <c r="BG992" s="23"/>
      <c r="BH992" s="23"/>
    </row>
    <row r="993" spans="1:60" ht="12.75">
      <c r="A993" s="16"/>
      <c r="B993" s="22"/>
      <c r="C993" s="25"/>
      <c r="E993" s="25"/>
      <c r="F993" s="31"/>
      <c r="G993" s="31"/>
      <c r="H993" s="31"/>
      <c r="J993" s="1"/>
      <c r="L993" s="1"/>
      <c r="M993" s="1"/>
      <c r="O993" s="4"/>
      <c r="P993" s="23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4"/>
      <c r="AE993" s="1"/>
      <c r="AF993" s="1"/>
      <c r="AH993" s="1"/>
      <c r="AI993" s="1"/>
      <c r="AN993" s="1"/>
      <c r="AO993" s="1"/>
      <c r="AP993" s="1"/>
      <c r="AQ993" s="14"/>
      <c r="AR993" s="14"/>
      <c r="AS993" s="14"/>
      <c r="AT993" s="10"/>
      <c r="AU993" s="1"/>
      <c r="AV993" s="10"/>
      <c r="AW993" s="1"/>
      <c r="AX993" s="1"/>
      <c r="AY993" s="1"/>
      <c r="AZ993" s="1"/>
      <c r="BA993" s="1"/>
      <c r="BB993" s="1"/>
      <c r="BC993" s="1"/>
      <c r="BD993" s="23"/>
      <c r="BE993" s="23"/>
      <c r="BF993" s="10"/>
      <c r="BG993" s="23"/>
      <c r="BH993" s="23"/>
    </row>
    <row r="994" spans="1:60" ht="12.75">
      <c r="A994" s="16"/>
      <c r="B994" s="22"/>
      <c r="C994" s="25"/>
      <c r="E994" s="25"/>
      <c r="F994" s="31"/>
      <c r="G994" s="31"/>
      <c r="H994" s="31"/>
      <c r="J994" s="1"/>
      <c r="L994" s="1"/>
      <c r="M994" s="1"/>
      <c r="O994" s="4"/>
      <c r="P994" s="23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4"/>
      <c r="AE994" s="1"/>
      <c r="AF994" s="1"/>
      <c r="AH994" s="1"/>
      <c r="AI994" s="1"/>
      <c r="AN994" s="1"/>
      <c r="AO994" s="1"/>
      <c r="AP994" s="1"/>
      <c r="AQ994" s="14"/>
      <c r="AR994" s="14"/>
      <c r="AS994" s="14"/>
      <c r="AT994" s="10"/>
      <c r="AU994" s="1"/>
      <c r="AV994" s="10"/>
      <c r="AW994" s="1"/>
      <c r="AX994" s="1"/>
      <c r="AY994" s="1"/>
      <c r="AZ994" s="1"/>
      <c r="BA994" s="1"/>
      <c r="BB994" s="1"/>
      <c r="BC994" s="1"/>
      <c r="BD994" s="23"/>
      <c r="BE994" s="23"/>
      <c r="BF994" s="10"/>
      <c r="BG994" s="23"/>
      <c r="BH994" s="23"/>
    </row>
    <row r="995" spans="1:60" ht="12.75">
      <c r="A995" s="16"/>
      <c r="B995" s="22"/>
      <c r="C995" s="25"/>
      <c r="E995" s="25"/>
      <c r="F995" s="31"/>
      <c r="G995" s="31"/>
      <c r="H995" s="31"/>
      <c r="J995" s="1"/>
      <c r="L995" s="1"/>
      <c r="M995" s="1"/>
      <c r="O995" s="4"/>
      <c r="P995" s="23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4"/>
      <c r="AE995" s="1"/>
      <c r="AF995" s="1"/>
      <c r="AH995" s="1"/>
      <c r="AI995" s="1"/>
      <c r="AN995" s="1"/>
      <c r="AO995" s="1"/>
      <c r="AP995" s="1"/>
      <c r="AQ995" s="14"/>
      <c r="AR995" s="14"/>
      <c r="AS995" s="14"/>
      <c r="AT995" s="10"/>
      <c r="AU995" s="1"/>
      <c r="AV995" s="10"/>
      <c r="AW995" s="1"/>
      <c r="AX995" s="1"/>
      <c r="AY995" s="1"/>
      <c r="AZ995" s="1"/>
      <c r="BA995" s="1"/>
      <c r="BB995" s="1"/>
      <c r="BC995" s="1"/>
      <c r="BD995" s="23"/>
      <c r="BE995" s="23"/>
      <c r="BF995" s="10"/>
      <c r="BG995" s="23"/>
      <c r="BH995" s="23"/>
    </row>
    <row r="996" spans="1:60" ht="12.75">
      <c r="A996" s="16"/>
      <c r="B996" s="22"/>
      <c r="C996" s="25"/>
      <c r="E996" s="25"/>
      <c r="F996" s="31"/>
      <c r="G996" s="31"/>
      <c r="H996" s="31"/>
      <c r="J996" s="1"/>
      <c r="L996" s="1"/>
      <c r="M996" s="1"/>
      <c r="O996" s="4"/>
      <c r="P996" s="23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4"/>
      <c r="AE996" s="1"/>
      <c r="AF996" s="1"/>
      <c r="AH996" s="1"/>
      <c r="AI996" s="1"/>
      <c r="AN996" s="1"/>
      <c r="AO996" s="1"/>
      <c r="AP996" s="1"/>
      <c r="AQ996" s="14"/>
      <c r="AR996" s="14"/>
      <c r="AS996" s="14"/>
      <c r="AT996" s="10"/>
      <c r="AU996" s="1"/>
      <c r="AV996" s="10"/>
      <c r="AW996" s="1"/>
      <c r="AX996" s="1"/>
      <c r="AY996" s="1"/>
      <c r="AZ996" s="1"/>
      <c r="BA996" s="1"/>
      <c r="BB996" s="1"/>
      <c r="BC996" s="1"/>
      <c r="BD996" s="23"/>
      <c r="BE996" s="23"/>
      <c r="BF996" s="10"/>
      <c r="BG996" s="23"/>
      <c r="BH996" s="23"/>
    </row>
    <row r="997" spans="1:60" ht="12.75">
      <c r="A997" s="16"/>
      <c r="B997" s="22"/>
      <c r="C997" s="25"/>
      <c r="E997" s="25"/>
      <c r="F997" s="31"/>
      <c r="G997" s="31"/>
      <c r="H997" s="31"/>
      <c r="J997" s="1"/>
      <c r="L997" s="1"/>
      <c r="M997" s="1"/>
      <c r="O997" s="4"/>
      <c r="P997" s="23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4"/>
      <c r="AE997" s="1"/>
      <c r="AF997" s="1"/>
      <c r="AH997" s="1"/>
      <c r="AI997" s="1"/>
      <c r="AN997" s="1"/>
      <c r="AO997" s="1"/>
      <c r="AP997" s="1"/>
      <c r="AQ997" s="14"/>
      <c r="AR997" s="14"/>
      <c r="AS997" s="14"/>
      <c r="AT997" s="10"/>
      <c r="AU997" s="1"/>
      <c r="AV997" s="10"/>
      <c r="AW997" s="1"/>
      <c r="AX997" s="1"/>
      <c r="AY997" s="1"/>
      <c r="AZ997" s="1"/>
      <c r="BA997" s="1"/>
      <c r="BB997" s="1"/>
      <c r="BC997" s="1"/>
      <c r="BD997" s="23"/>
      <c r="BE997" s="23"/>
      <c r="BF997" s="10"/>
      <c r="BG997" s="23"/>
      <c r="BH997" s="23"/>
    </row>
    <row r="998" spans="1:60" ht="12.75">
      <c r="A998" s="16"/>
      <c r="B998" s="22"/>
      <c r="C998" s="25"/>
      <c r="E998" s="25"/>
      <c r="F998" s="31"/>
      <c r="G998" s="31"/>
      <c r="H998" s="31"/>
      <c r="J998" s="1"/>
      <c r="L998" s="1"/>
      <c r="M998" s="1"/>
      <c r="O998" s="4"/>
      <c r="P998" s="23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4"/>
      <c r="AE998" s="1"/>
      <c r="AF998" s="1"/>
      <c r="AH998" s="1"/>
      <c r="AI998" s="1"/>
      <c r="AN998" s="1"/>
      <c r="AO998" s="1"/>
      <c r="AP998" s="1"/>
      <c r="AQ998" s="14"/>
      <c r="AR998" s="14"/>
      <c r="AS998" s="14"/>
      <c r="AT998" s="10"/>
      <c r="AU998" s="1"/>
      <c r="AV998" s="10"/>
      <c r="AW998" s="1"/>
      <c r="AX998" s="1"/>
      <c r="AY998" s="1"/>
      <c r="AZ998" s="1"/>
      <c r="BA998" s="1"/>
      <c r="BB998" s="1"/>
      <c r="BC998" s="1"/>
      <c r="BD998" s="23"/>
      <c r="BE998" s="23"/>
      <c r="BF998" s="10"/>
      <c r="BG998" s="23"/>
      <c r="BH998" s="23"/>
    </row>
    <row r="999" spans="1:60" ht="12.75">
      <c r="A999" s="16"/>
      <c r="B999" s="22"/>
      <c r="C999" s="25"/>
      <c r="E999" s="25"/>
      <c r="F999" s="31"/>
      <c r="G999" s="31"/>
      <c r="H999" s="31"/>
      <c r="J999" s="1"/>
      <c r="L999" s="1"/>
      <c r="M999" s="1"/>
      <c r="O999" s="4"/>
      <c r="P999" s="23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4"/>
      <c r="AE999" s="1"/>
      <c r="AF999" s="1"/>
      <c r="AH999" s="1"/>
      <c r="AI999" s="1"/>
      <c r="AN999" s="1"/>
      <c r="AO999" s="1"/>
      <c r="AP999" s="1"/>
      <c r="AQ999" s="14"/>
      <c r="AR999" s="14"/>
      <c r="AS999" s="14"/>
      <c r="AT999" s="10"/>
      <c r="AU999" s="1"/>
      <c r="AV999" s="10"/>
      <c r="AW999" s="1"/>
      <c r="AX999" s="1"/>
      <c r="AY999" s="1"/>
      <c r="AZ999" s="1"/>
      <c r="BA999" s="1"/>
      <c r="BB999" s="1"/>
      <c r="BC999" s="1"/>
      <c r="BD999" s="23"/>
      <c r="BE999" s="23"/>
      <c r="BF999" s="10"/>
      <c r="BG999" s="23"/>
      <c r="BH999" s="23"/>
    </row>
    <row r="1000" spans="1:60" ht="12.75">
      <c r="A1000" s="16"/>
      <c r="B1000" s="22"/>
      <c r="C1000" s="25"/>
      <c r="E1000" s="25"/>
      <c r="F1000" s="31"/>
      <c r="G1000" s="31"/>
      <c r="H1000" s="31"/>
      <c r="J1000" s="1"/>
      <c r="L1000" s="1"/>
      <c r="M1000" s="1"/>
      <c r="O1000" s="4"/>
      <c r="P1000" s="23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4"/>
      <c r="AE1000" s="1"/>
      <c r="AF1000" s="1"/>
      <c r="AH1000" s="1"/>
      <c r="AI1000" s="1"/>
      <c r="AN1000" s="1"/>
      <c r="AO1000" s="1"/>
      <c r="AP1000" s="1"/>
      <c r="AQ1000" s="14"/>
      <c r="AR1000" s="14"/>
      <c r="AS1000" s="14"/>
      <c r="AT1000" s="10"/>
      <c r="AU1000" s="1"/>
      <c r="AV1000" s="10"/>
      <c r="AW1000" s="1"/>
      <c r="AX1000" s="1"/>
      <c r="AY1000" s="1"/>
      <c r="AZ1000" s="1"/>
      <c r="BA1000" s="1"/>
      <c r="BB1000" s="1"/>
      <c r="BC1000" s="1"/>
      <c r="BD1000" s="23"/>
      <c r="BE1000" s="23"/>
      <c r="BF1000" s="10"/>
      <c r="BG1000" s="23"/>
      <c r="BH1000" s="23"/>
    </row>
    <row r="1001" spans="1:60" ht="12.75">
      <c r="A1001" s="16"/>
      <c r="B1001" s="22"/>
      <c r="C1001" s="25"/>
      <c r="E1001" s="25"/>
      <c r="F1001" s="31"/>
      <c r="G1001" s="31"/>
      <c r="H1001" s="31"/>
      <c r="J1001" s="1"/>
      <c r="L1001" s="1"/>
      <c r="M1001" s="1"/>
      <c r="O1001" s="4"/>
      <c r="P1001" s="23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4"/>
      <c r="AE1001" s="1"/>
      <c r="AF1001" s="1"/>
      <c r="AH1001" s="1"/>
      <c r="AI1001" s="1"/>
      <c r="AN1001" s="1"/>
      <c r="AO1001" s="1"/>
      <c r="AP1001" s="1"/>
      <c r="AQ1001" s="14"/>
      <c r="AR1001" s="14"/>
      <c r="AS1001" s="14"/>
      <c r="AT1001" s="10"/>
      <c r="AU1001" s="1"/>
      <c r="AV1001" s="10"/>
      <c r="AW1001" s="1"/>
      <c r="AX1001" s="1"/>
      <c r="AY1001" s="1"/>
      <c r="AZ1001" s="1"/>
      <c r="BA1001" s="1"/>
      <c r="BB1001" s="1"/>
      <c r="BC1001" s="1"/>
      <c r="BD1001" s="23"/>
      <c r="BE1001" s="23"/>
      <c r="BF1001" s="10"/>
      <c r="BG1001" s="23"/>
      <c r="BH1001" s="23"/>
    </row>
    <row r="1002" spans="1:60" ht="12.75">
      <c r="A1002" s="16"/>
      <c r="B1002" s="22"/>
      <c r="C1002" s="25"/>
      <c r="E1002" s="25"/>
      <c r="F1002" s="31"/>
      <c r="G1002" s="31"/>
      <c r="H1002" s="31"/>
      <c r="J1002" s="1"/>
      <c r="L1002" s="1"/>
      <c r="M1002" s="1"/>
      <c r="O1002" s="4"/>
      <c r="P1002" s="23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4"/>
      <c r="AE1002" s="1"/>
      <c r="AF1002" s="1"/>
      <c r="AH1002" s="1"/>
      <c r="AI1002" s="1"/>
      <c r="AN1002" s="1"/>
      <c r="AO1002" s="1"/>
      <c r="AP1002" s="1"/>
      <c r="AQ1002" s="14"/>
      <c r="AR1002" s="14"/>
      <c r="AS1002" s="14"/>
      <c r="AT1002" s="10"/>
      <c r="AU1002" s="1"/>
      <c r="AV1002" s="10"/>
      <c r="AW1002" s="1"/>
      <c r="AX1002" s="1"/>
      <c r="AY1002" s="1"/>
      <c r="AZ1002" s="1"/>
      <c r="BA1002" s="1"/>
      <c r="BB1002" s="1"/>
      <c r="BC1002" s="1"/>
      <c r="BD1002" s="23"/>
      <c r="BE1002" s="23"/>
      <c r="BF1002" s="10"/>
      <c r="BG1002" s="23"/>
      <c r="BH1002" s="23"/>
    </row>
    <row r="1003" spans="1:60" ht="12.75">
      <c r="A1003" s="16"/>
      <c r="B1003" s="22"/>
      <c r="C1003" s="25"/>
      <c r="E1003" s="25"/>
      <c r="F1003" s="31"/>
      <c r="G1003" s="31"/>
      <c r="H1003" s="31"/>
      <c r="J1003" s="1"/>
      <c r="L1003" s="1"/>
      <c r="M1003" s="1"/>
      <c r="O1003" s="4"/>
      <c r="P1003" s="23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4"/>
      <c r="AE1003" s="1"/>
      <c r="AF1003" s="1"/>
      <c r="AH1003" s="1"/>
      <c r="AI1003" s="1"/>
      <c r="AN1003" s="1"/>
      <c r="AO1003" s="1"/>
      <c r="AP1003" s="1"/>
      <c r="AQ1003" s="14"/>
      <c r="AR1003" s="14"/>
      <c r="AS1003" s="14"/>
      <c r="AT1003" s="10"/>
      <c r="AU1003" s="1"/>
      <c r="AV1003" s="10"/>
      <c r="AW1003" s="1"/>
      <c r="AX1003" s="1"/>
      <c r="AY1003" s="1"/>
      <c r="AZ1003" s="1"/>
      <c r="BA1003" s="1"/>
      <c r="BB1003" s="1"/>
      <c r="BC1003" s="1"/>
      <c r="BD1003" s="23"/>
      <c r="BE1003" s="23"/>
      <c r="BF1003" s="10"/>
      <c r="BG1003" s="23"/>
      <c r="BH1003" s="23"/>
    </row>
    <row r="1004" spans="1:60" ht="12.75">
      <c r="A1004" s="16"/>
      <c r="B1004" s="22"/>
      <c r="C1004" s="25"/>
      <c r="E1004" s="25"/>
      <c r="F1004" s="31"/>
      <c r="G1004" s="31"/>
      <c r="H1004" s="31"/>
      <c r="J1004" s="1"/>
      <c r="L1004" s="1"/>
      <c r="M1004" s="1"/>
      <c r="O1004" s="4"/>
      <c r="P1004" s="23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4"/>
      <c r="AE1004" s="1"/>
      <c r="AF1004" s="1"/>
      <c r="AH1004" s="1"/>
      <c r="AI1004" s="1"/>
      <c r="AN1004" s="1"/>
      <c r="AO1004" s="1"/>
      <c r="AP1004" s="1"/>
      <c r="AQ1004" s="14"/>
      <c r="AR1004" s="14"/>
      <c r="AS1004" s="14"/>
      <c r="AT1004" s="10"/>
      <c r="AU1004" s="1"/>
      <c r="AV1004" s="10"/>
      <c r="AW1004" s="1"/>
      <c r="AX1004" s="1"/>
      <c r="AY1004" s="1"/>
      <c r="AZ1004" s="1"/>
      <c r="BA1004" s="1"/>
      <c r="BB1004" s="1"/>
      <c r="BC1004" s="1"/>
      <c r="BD1004" s="23"/>
      <c r="BE1004" s="23"/>
      <c r="BF1004" s="10"/>
      <c r="BG1004" s="23"/>
      <c r="BH1004" s="23"/>
    </row>
    <row r="1005" spans="1:60" ht="12.75">
      <c r="A1005" s="16"/>
      <c r="B1005" s="22"/>
      <c r="C1005" s="25"/>
      <c r="E1005" s="25"/>
      <c r="F1005" s="31"/>
      <c r="G1005" s="31"/>
      <c r="H1005" s="31"/>
      <c r="J1005" s="1"/>
      <c r="L1005" s="1"/>
      <c r="M1005" s="1"/>
      <c r="O1005" s="4"/>
      <c r="P1005" s="23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4"/>
      <c r="AE1005" s="1"/>
      <c r="AF1005" s="1"/>
      <c r="AH1005" s="1"/>
      <c r="AI1005" s="1"/>
      <c r="AN1005" s="1"/>
      <c r="AO1005" s="1"/>
      <c r="AP1005" s="1"/>
      <c r="AQ1005" s="14"/>
      <c r="AR1005" s="14"/>
      <c r="AS1005" s="14"/>
      <c r="AT1005" s="10"/>
      <c r="AU1005" s="1"/>
      <c r="AV1005" s="10"/>
      <c r="AW1005" s="1"/>
      <c r="AX1005" s="1"/>
      <c r="AY1005" s="1"/>
      <c r="AZ1005" s="1"/>
      <c r="BA1005" s="1"/>
      <c r="BB1005" s="1"/>
      <c r="BC1005" s="1"/>
      <c r="BD1005" s="23"/>
      <c r="BE1005" s="23"/>
      <c r="BF1005" s="10"/>
      <c r="BG1005" s="23"/>
      <c r="BH1005" s="23"/>
    </row>
    <row r="1006" spans="1:60" ht="12.75">
      <c r="A1006" s="16"/>
      <c r="B1006" s="22"/>
      <c r="C1006" s="25"/>
      <c r="E1006" s="25"/>
      <c r="F1006" s="31"/>
      <c r="G1006" s="31"/>
      <c r="H1006" s="31"/>
      <c r="J1006" s="1"/>
      <c r="L1006" s="1"/>
      <c r="M1006" s="1"/>
      <c r="O1006" s="4"/>
      <c r="P1006" s="23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4"/>
      <c r="AE1006" s="1"/>
      <c r="AF1006" s="1"/>
      <c r="AH1006" s="1"/>
      <c r="AI1006" s="1"/>
      <c r="AN1006" s="1"/>
      <c r="AO1006" s="1"/>
      <c r="AP1006" s="1"/>
      <c r="AQ1006" s="14"/>
      <c r="AR1006" s="14"/>
      <c r="AS1006" s="14"/>
      <c r="AT1006" s="10"/>
      <c r="AU1006" s="1"/>
      <c r="AV1006" s="10"/>
      <c r="AW1006" s="1"/>
      <c r="AX1006" s="1"/>
      <c r="AY1006" s="1"/>
      <c r="AZ1006" s="1"/>
      <c r="BA1006" s="1"/>
      <c r="BB1006" s="1"/>
      <c r="BC1006" s="1"/>
      <c r="BD1006" s="23"/>
      <c r="BE1006" s="23"/>
      <c r="BF1006" s="10"/>
      <c r="BG1006" s="23"/>
      <c r="BH1006" s="23"/>
    </row>
    <row r="1007" spans="1:60" ht="12.75">
      <c r="A1007" s="16"/>
      <c r="B1007" s="22"/>
      <c r="C1007" s="25"/>
      <c r="E1007" s="25"/>
      <c r="F1007" s="31"/>
      <c r="G1007" s="31"/>
      <c r="H1007" s="31"/>
      <c r="J1007" s="1"/>
      <c r="L1007" s="1"/>
      <c r="M1007" s="1"/>
      <c r="O1007" s="4"/>
      <c r="P1007" s="23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4"/>
      <c r="AE1007" s="1"/>
      <c r="AF1007" s="1"/>
      <c r="AH1007" s="1"/>
      <c r="AI1007" s="1"/>
      <c r="AN1007" s="1"/>
      <c r="AO1007" s="1"/>
      <c r="AP1007" s="1"/>
      <c r="AQ1007" s="14"/>
      <c r="AR1007" s="14"/>
      <c r="AS1007" s="14"/>
      <c r="AT1007" s="10"/>
      <c r="AU1007" s="1"/>
      <c r="AV1007" s="10"/>
      <c r="AW1007" s="1"/>
      <c r="AX1007" s="1"/>
      <c r="AY1007" s="1"/>
      <c r="AZ1007" s="1"/>
      <c r="BA1007" s="1"/>
      <c r="BB1007" s="1"/>
      <c r="BC1007" s="1"/>
      <c r="BD1007" s="23"/>
      <c r="BE1007" s="23"/>
      <c r="BF1007" s="10"/>
      <c r="BG1007" s="23"/>
      <c r="BH1007" s="23"/>
    </row>
    <row r="1008" spans="1:60" ht="12.75">
      <c r="A1008" s="16"/>
      <c r="B1008" s="22"/>
      <c r="C1008" s="25"/>
      <c r="E1008" s="25"/>
      <c r="F1008" s="31"/>
      <c r="G1008" s="31"/>
      <c r="H1008" s="31"/>
      <c r="J1008" s="1"/>
      <c r="L1008" s="1"/>
      <c r="M1008" s="1"/>
      <c r="O1008" s="4"/>
      <c r="P1008" s="23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4"/>
      <c r="AE1008" s="1"/>
      <c r="AF1008" s="1"/>
      <c r="AH1008" s="1"/>
      <c r="AI1008" s="1"/>
      <c r="AN1008" s="1"/>
      <c r="AO1008" s="1"/>
      <c r="AP1008" s="1"/>
      <c r="AQ1008" s="14"/>
      <c r="AR1008" s="14"/>
      <c r="AS1008" s="14"/>
      <c r="AT1008" s="10"/>
      <c r="AU1008" s="1"/>
      <c r="AV1008" s="10"/>
      <c r="AW1008" s="1"/>
      <c r="AX1008" s="1"/>
      <c r="AY1008" s="1"/>
      <c r="AZ1008" s="1"/>
      <c r="BA1008" s="1"/>
      <c r="BB1008" s="1"/>
      <c r="BC1008" s="1"/>
      <c r="BD1008" s="23"/>
      <c r="BE1008" s="23"/>
      <c r="BF1008" s="10"/>
      <c r="BG1008" s="23"/>
      <c r="BH1008" s="23"/>
    </row>
    <row r="1009" spans="1:60" ht="12.75">
      <c r="A1009" s="16"/>
      <c r="B1009" s="22"/>
      <c r="C1009" s="25"/>
      <c r="E1009" s="25"/>
      <c r="F1009" s="31"/>
      <c r="G1009" s="31"/>
      <c r="H1009" s="31"/>
      <c r="J1009" s="1"/>
      <c r="L1009" s="1"/>
      <c r="M1009" s="1"/>
      <c r="O1009" s="4"/>
      <c r="P1009" s="23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4"/>
      <c r="AE1009" s="1"/>
      <c r="AF1009" s="1"/>
      <c r="AH1009" s="1"/>
      <c r="AI1009" s="1"/>
      <c r="AN1009" s="1"/>
      <c r="AO1009" s="1"/>
      <c r="AP1009" s="1"/>
      <c r="AQ1009" s="14"/>
      <c r="AR1009" s="14"/>
      <c r="AS1009" s="14"/>
      <c r="AT1009" s="10"/>
      <c r="AU1009" s="1"/>
      <c r="AV1009" s="10"/>
      <c r="AW1009" s="1"/>
      <c r="AX1009" s="1"/>
      <c r="AY1009" s="1"/>
      <c r="AZ1009" s="1"/>
      <c r="BA1009" s="1"/>
      <c r="BB1009" s="1"/>
      <c r="BC1009" s="1"/>
      <c r="BD1009" s="23"/>
      <c r="BE1009" s="23"/>
      <c r="BF1009" s="10"/>
      <c r="BG1009" s="23"/>
      <c r="BH1009" s="23"/>
    </row>
    <row r="1010" spans="1:60" ht="12.75">
      <c r="A1010" s="16"/>
      <c r="B1010" s="22"/>
      <c r="C1010" s="25"/>
      <c r="E1010" s="25"/>
      <c r="F1010" s="31"/>
      <c r="G1010" s="31"/>
      <c r="H1010" s="31"/>
      <c r="J1010" s="1"/>
      <c r="L1010" s="1"/>
      <c r="M1010" s="1"/>
      <c r="O1010" s="4"/>
      <c r="P1010" s="23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4"/>
      <c r="AE1010" s="1"/>
      <c r="AF1010" s="1"/>
      <c r="AH1010" s="1"/>
      <c r="AI1010" s="1"/>
      <c r="AN1010" s="1"/>
      <c r="AO1010" s="1"/>
      <c r="AP1010" s="1"/>
      <c r="AQ1010" s="14"/>
      <c r="AR1010" s="14"/>
      <c r="AS1010" s="14"/>
      <c r="AT1010" s="10"/>
      <c r="AU1010" s="1"/>
      <c r="AV1010" s="10"/>
      <c r="AW1010" s="1"/>
      <c r="AX1010" s="1"/>
      <c r="AY1010" s="1"/>
      <c r="AZ1010" s="1"/>
      <c r="BA1010" s="1"/>
      <c r="BB1010" s="1"/>
      <c r="BC1010" s="1"/>
      <c r="BD1010" s="23"/>
      <c r="BE1010" s="23"/>
      <c r="BF1010" s="10"/>
      <c r="BG1010" s="23"/>
      <c r="BH1010" s="23"/>
    </row>
    <row r="1011" spans="1:60" ht="12.75">
      <c r="A1011" s="16"/>
      <c r="B1011" s="22"/>
      <c r="C1011" s="25"/>
      <c r="E1011" s="25"/>
      <c r="F1011" s="31"/>
      <c r="G1011" s="31"/>
      <c r="H1011" s="31"/>
      <c r="J1011" s="1"/>
      <c r="L1011" s="1"/>
      <c r="M1011" s="1"/>
      <c r="O1011" s="4"/>
      <c r="P1011" s="23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4"/>
      <c r="AE1011" s="1"/>
      <c r="AF1011" s="1"/>
      <c r="AH1011" s="1"/>
      <c r="AI1011" s="1"/>
      <c r="AN1011" s="1"/>
      <c r="AO1011" s="1"/>
      <c r="AP1011" s="1"/>
      <c r="AQ1011" s="14"/>
      <c r="AR1011" s="14"/>
      <c r="AS1011" s="14"/>
      <c r="AT1011" s="10"/>
      <c r="AU1011" s="1"/>
      <c r="AV1011" s="10"/>
      <c r="AW1011" s="1"/>
      <c r="AX1011" s="1"/>
      <c r="AY1011" s="1"/>
      <c r="AZ1011" s="1"/>
      <c r="BA1011" s="1"/>
      <c r="BB1011" s="1"/>
      <c r="BC1011" s="1"/>
      <c r="BD1011" s="23"/>
      <c r="BE1011" s="23"/>
      <c r="BF1011" s="10"/>
      <c r="BG1011" s="23"/>
      <c r="BH1011" s="23"/>
    </row>
    <row r="1012" spans="1:40" ht="12.75">
      <c r="A1012" s="16"/>
      <c r="B1012" s="22"/>
      <c r="C1012" s="25"/>
      <c r="E1012" s="25"/>
      <c r="F1012" s="31"/>
      <c r="G1012" s="31"/>
      <c r="H1012" s="31"/>
      <c r="J1012" s="1"/>
      <c r="L1012" s="1"/>
      <c r="M1012" s="1"/>
      <c r="O1012" s="4"/>
      <c r="P1012" s="23"/>
      <c r="AN1012" s="1"/>
    </row>
    <row r="1013" spans="1:40" ht="12.75">
      <c r="A1013" s="16"/>
      <c r="B1013" s="22"/>
      <c r="C1013" s="25"/>
      <c r="E1013" s="25"/>
      <c r="F1013" s="31"/>
      <c r="G1013" s="31"/>
      <c r="H1013" s="31"/>
      <c r="J1013" s="1"/>
      <c r="L1013" s="1"/>
      <c r="M1013" s="1"/>
      <c r="O1013" s="4"/>
      <c r="P1013" s="23"/>
      <c r="AN1013" s="1"/>
    </row>
    <row r="1014" spans="1:40" ht="12.75">
      <c r="A1014" s="16"/>
      <c r="B1014" s="22"/>
      <c r="C1014" s="25"/>
      <c r="E1014" s="25"/>
      <c r="F1014" s="31"/>
      <c r="G1014" s="31"/>
      <c r="H1014" s="31"/>
      <c r="J1014" s="1"/>
      <c r="L1014" s="1"/>
      <c r="M1014" s="1"/>
      <c r="O1014" s="4"/>
      <c r="P1014" s="23"/>
      <c r="AN1014" s="1"/>
    </row>
    <row r="1015" spans="1:40" ht="12.75">
      <c r="A1015" s="16"/>
      <c r="B1015" s="22"/>
      <c r="C1015" s="25"/>
      <c r="E1015" s="25"/>
      <c r="F1015" s="31"/>
      <c r="G1015" s="31"/>
      <c r="H1015" s="31"/>
      <c r="J1015" s="1"/>
      <c r="L1015" s="1"/>
      <c r="M1015" s="1"/>
      <c r="O1015" s="4"/>
      <c r="P1015" s="23"/>
      <c r="AN1015" s="1"/>
    </row>
    <row r="1016" spans="1:40" ht="12.75">
      <c r="A1016" s="16"/>
      <c r="B1016" s="22"/>
      <c r="C1016" s="25"/>
      <c r="E1016" s="25"/>
      <c r="F1016" s="31"/>
      <c r="G1016" s="31"/>
      <c r="H1016" s="31"/>
      <c r="J1016" s="1"/>
      <c r="L1016" s="1"/>
      <c r="M1016" s="1"/>
      <c r="O1016" s="4"/>
      <c r="P1016" s="23"/>
      <c r="AN1016" s="1"/>
    </row>
    <row r="1017" spans="1:40" ht="12.75">
      <c r="A1017" s="16"/>
      <c r="B1017" s="22"/>
      <c r="C1017" s="25"/>
      <c r="E1017" s="25"/>
      <c r="F1017" s="31"/>
      <c r="G1017" s="31"/>
      <c r="H1017" s="31"/>
      <c r="J1017" s="1"/>
      <c r="L1017" s="1"/>
      <c r="M1017" s="1"/>
      <c r="O1017" s="4"/>
      <c r="P1017" s="23"/>
      <c r="AN1017" s="1"/>
    </row>
    <row r="1018" spans="1:40" ht="12.75">
      <c r="A1018" s="16"/>
      <c r="B1018" s="22"/>
      <c r="C1018" s="25"/>
      <c r="E1018" s="25"/>
      <c r="F1018" s="31"/>
      <c r="G1018" s="31"/>
      <c r="H1018" s="31"/>
      <c r="J1018" s="1"/>
      <c r="L1018" s="1"/>
      <c r="M1018" s="1"/>
      <c r="O1018" s="4"/>
      <c r="P1018" s="23"/>
      <c r="AN1018" s="1"/>
    </row>
    <row r="1019" spans="1:40" ht="12.75">
      <c r="A1019" s="16"/>
      <c r="B1019" s="22"/>
      <c r="C1019" s="25"/>
      <c r="E1019" s="25"/>
      <c r="F1019" s="31"/>
      <c r="G1019" s="31"/>
      <c r="H1019" s="31"/>
      <c r="J1019" s="1"/>
      <c r="L1019" s="1"/>
      <c r="M1019" s="1"/>
      <c r="O1019" s="4"/>
      <c r="P1019" s="23"/>
      <c r="AN1019" s="1"/>
    </row>
    <row r="1020" spans="1:40" ht="12.75">
      <c r="A1020" s="16"/>
      <c r="B1020" s="22"/>
      <c r="C1020" s="25"/>
      <c r="E1020" s="25"/>
      <c r="F1020" s="31"/>
      <c r="G1020" s="31"/>
      <c r="H1020" s="31"/>
      <c r="J1020" s="1"/>
      <c r="L1020" s="1"/>
      <c r="M1020" s="1"/>
      <c r="O1020" s="4"/>
      <c r="P1020" s="23"/>
      <c r="AN1020" s="1"/>
    </row>
    <row r="1021" spans="1:40" ht="12.75">
      <c r="A1021" s="16"/>
      <c r="B1021" s="22"/>
      <c r="C1021" s="25"/>
      <c r="E1021" s="25"/>
      <c r="F1021" s="31"/>
      <c r="G1021" s="31"/>
      <c r="H1021" s="31"/>
      <c r="J1021" s="1"/>
      <c r="L1021" s="1"/>
      <c r="M1021" s="1"/>
      <c r="O1021" s="4"/>
      <c r="P1021" s="23"/>
      <c r="AN1021" s="1"/>
    </row>
    <row r="1022" spans="1:40" ht="12.75">
      <c r="A1022" s="16"/>
      <c r="B1022" s="22"/>
      <c r="C1022" s="25"/>
      <c r="E1022" s="25"/>
      <c r="F1022" s="31"/>
      <c r="G1022" s="31"/>
      <c r="H1022" s="31"/>
      <c r="J1022" s="1"/>
      <c r="L1022" s="1"/>
      <c r="M1022" s="1"/>
      <c r="O1022" s="4"/>
      <c r="P1022" s="23"/>
      <c r="AN1022" s="1"/>
    </row>
    <row r="1023" spans="1:40" ht="12.75">
      <c r="A1023" s="16"/>
      <c r="B1023" s="22"/>
      <c r="C1023" s="25"/>
      <c r="E1023" s="25"/>
      <c r="F1023" s="31"/>
      <c r="G1023" s="31"/>
      <c r="H1023" s="31"/>
      <c r="J1023" s="1"/>
      <c r="L1023" s="1"/>
      <c r="M1023" s="1"/>
      <c r="O1023" s="4"/>
      <c r="P1023" s="23"/>
      <c r="AN1023" s="1"/>
    </row>
    <row r="1024" spans="1:40" ht="12.75">
      <c r="A1024" s="16"/>
      <c r="B1024" s="22"/>
      <c r="C1024" s="25"/>
      <c r="E1024" s="25"/>
      <c r="F1024" s="31"/>
      <c r="G1024" s="31"/>
      <c r="H1024" s="31"/>
      <c r="J1024" s="1"/>
      <c r="L1024" s="1"/>
      <c r="M1024" s="1"/>
      <c r="O1024" s="4"/>
      <c r="P1024" s="23"/>
      <c r="AN1024" s="1"/>
    </row>
    <row r="1025" spans="1:40" ht="12.75">
      <c r="A1025" s="16"/>
      <c r="B1025" s="22"/>
      <c r="C1025" s="25"/>
      <c r="E1025" s="25"/>
      <c r="F1025" s="31"/>
      <c r="G1025" s="31"/>
      <c r="H1025" s="31"/>
      <c r="J1025" s="1"/>
      <c r="L1025" s="1"/>
      <c r="M1025" s="1"/>
      <c r="O1025" s="4"/>
      <c r="P1025" s="23"/>
      <c r="AN1025" s="1"/>
    </row>
    <row r="1026" spans="1:40" ht="12.75">
      <c r="A1026" s="16"/>
      <c r="B1026" s="22"/>
      <c r="C1026" s="25"/>
      <c r="E1026" s="25"/>
      <c r="F1026" s="31"/>
      <c r="G1026" s="31"/>
      <c r="H1026" s="31"/>
      <c r="J1026" s="1"/>
      <c r="L1026" s="1"/>
      <c r="M1026" s="1"/>
      <c r="O1026" s="4"/>
      <c r="P1026" s="23"/>
      <c r="AN1026" s="1"/>
    </row>
    <row r="1027" spans="1:40" ht="12.75">
      <c r="A1027" s="16"/>
      <c r="B1027" s="22"/>
      <c r="C1027" s="25"/>
      <c r="E1027" s="25"/>
      <c r="F1027" s="31"/>
      <c r="G1027" s="31"/>
      <c r="H1027" s="31"/>
      <c r="J1027" s="1"/>
      <c r="L1027" s="1"/>
      <c r="M1027" s="1"/>
      <c r="O1027" s="4"/>
      <c r="P1027" s="23"/>
      <c r="AN1027" s="1"/>
    </row>
    <row r="1028" spans="1:40" ht="12.75">
      <c r="A1028" s="16"/>
      <c r="B1028" s="22"/>
      <c r="C1028" s="25"/>
      <c r="E1028" s="25"/>
      <c r="F1028" s="31"/>
      <c r="G1028" s="31"/>
      <c r="H1028" s="31"/>
      <c r="J1028" s="1"/>
      <c r="L1028" s="1"/>
      <c r="M1028" s="1"/>
      <c r="O1028" s="4"/>
      <c r="P1028" s="23"/>
      <c r="AN1028" s="1"/>
    </row>
    <row r="1029" spans="1:40" ht="12.75">
      <c r="A1029" s="16"/>
      <c r="B1029" s="22"/>
      <c r="C1029" s="25"/>
      <c r="E1029" s="25"/>
      <c r="F1029" s="31"/>
      <c r="G1029" s="31"/>
      <c r="H1029" s="31"/>
      <c r="J1029" s="1"/>
      <c r="L1029" s="1"/>
      <c r="M1029" s="1"/>
      <c r="O1029" s="4"/>
      <c r="P1029" s="23"/>
      <c r="AN1029" s="1"/>
    </row>
    <row r="1030" spans="1:40" ht="12.75">
      <c r="A1030" s="16"/>
      <c r="B1030" s="22"/>
      <c r="C1030" s="25"/>
      <c r="E1030" s="25"/>
      <c r="F1030" s="31"/>
      <c r="G1030" s="31"/>
      <c r="H1030" s="31"/>
      <c r="J1030" s="1"/>
      <c r="L1030" s="1"/>
      <c r="M1030" s="1"/>
      <c r="O1030" s="4"/>
      <c r="P1030" s="23"/>
      <c r="AN1030" s="1"/>
    </row>
    <row r="1031" spans="1:40" ht="12.75">
      <c r="A1031" s="16"/>
      <c r="B1031" s="22"/>
      <c r="C1031" s="25"/>
      <c r="E1031" s="25"/>
      <c r="F1031" s="31"/>
      <c r="G1031" s="31"/>
      <c r="H1031" s="31"/>
      <c r="J1031" s="1"/>
      <c r="L1031" s="1"/>
      <c r="M1031" s="1"/>
      <c r="O1031" s="4"/>
      <c r="P1031" s="23"/>
      <c r="AN1031" s="1"/>
    </row>
    <row r="1032" spans="1:40" ht="12.75">
      <c r="A1032" s="16"/>
      <c r="B1032" s="22"/>
      <c r="C1032" s="25"/>
      <c r="E1032" s="25"/>
      <c r="F1032" s="31"/>
      <c r="G1032" s="31"/>
      <c r="H1032" s="31"/>
      <c r="J1032" s="1"/>
      <c r="L1032" s="1"/>
      <c r="M1032" s="1"/>
      <c r="O1032" s="4"/>
      <c r="P1032" s="23"/>
      <c r="AN1032" s="1"/>
    </row>
    <row r="1033" spans="1:40" ht="12.75">
      <c r="A1033" s="16"/>
      <c r="B1033" s="22"/>
      <c r="C1033" s="25"/>
      <c r="E1033" s="25"/>
      <c r="F1033" s="31"/>
      <c r="G1033" s="31"/>
      <c r="H1033" s="31"/>
      <c r="J1033" s="1"/>
      <c r="L1033" s="1"/>
      <c r="M1033" s="1"/>
      <c r="O1033" s="4"/>
      <c r="P1033" s="23"/>
      <c r="AN1033" s="1"/>
    </row>
    <row r="1034" spans="1:40" ht="12.75">
      <c r="A1034" s="16"/>
      <c r="B1034" s="22"/>
      <c r="C1034" s="25"/>
      <c r="E1034" s="25"/>
      <c r="F1034" s="31"/>
      <c r="G1034" s="31"/>
      <c r="H1034" s="31"/>
      <c r="J1034" s="1"/>
      <c r="L1034" s="1"/>
      <c r="M1034" s="1"/>
      <c r="O1034" s="4"/>
      <c r="P1034" s="23"/>
      <c r="AN1034" s="1"/>
    </row>
    <row r="1035" spans="1:40" ht="12.75">
      <c r="A1035" s="16"/>
      <c r="B1035" s="22"/>
      <c r="C1035" s="25"/>
      <c r="E1035" s="25"/>
      <c r="F1035" s="31"/>
      <c r="G1035" s="31"/>
      <c r="H1035" s="31"/>
      <c r="J1035" s="1"/>
      <c r="L1035" s="1"/>
      <c r="M1035" s="1"/>
      <c r="O1035" s="4"/>
      <c r="P1035" s="23"/>
      <c r="AN1035" s="1"/>
    </row>
    <row r="1036" spans="1:40" ht="12.75">
      <c r="A1036" s="16"/>
      <c r="B1036" s="22"/>
      <c r="C1036" s="25"/>
      <c r="E1036" s="25"/>
      <c r="F1036" s="31"/>
      <c r="G1036" s="31"/>
      <c r="H1036" s="31"/>
      <c r="J1036" s="1"/>
      <c r="L1036" s="1"/>
      <c r="M1036" s="1"/>
      <c r="O1036" s="4"/>
      <c r="P1036" s="23"/>
      <c r="AN1036" s="1"/>
    </row>
    <row r="1037" spans="1:40" ht="12.75">
      <c r="A1037" s="16"/>
      <c r="B1037" s="22"/>
      <c r="C1037" s="25"/>
      <c r="E1037" s="25"/>
      <c r="F1037" s="31"/>
      <c r="G1037" s="31"/>
      <c r="H1037" s="31"/>
      <c r="J1037" s="1"/>
      <c r="L1037" s="1"/>
      <c r="M1037" s="1"/>
      <c r="O1037" s="4"/>
      <c r="P1037" s="23"/>
      <c r="AN1037" s="1"/>
    </row>
    <row r="1038" spans="1:40" ht="12.75">
      <c r="A1038" s="16"/>
      <c r="B1038" s="22"/>
      <c r="C1038" s="25"/>
      <c r="E1038" s="25"/>
      <c r="F1038" s="31"/>
      <c r="G1038" s="31"/>
      <c r="H1038" s="31"/>
      <c r="J1038" s="1"/>
      <c r="L1038" s="1"/>
      <c r="M1038" s="1"/>
      <c r="O1038" s="4"/>
      <c r="P1038" s="23"/>
      <c r="AN1038" s="1"/>
    </row>
    <row r="1039" spans="1:40" ht="12.75">
      <c r="A1039" s="16"/>
      <c r="B1039" s="22"/>
      <c r="C1039" s="25"/>
      <c r="E1039" s="25"/>
      <c r="F1039" s="31"/>
      <c r="G1039" s="31"/>
      <c r="H1039" s="31"/>
      <c r="J1039" s="1"/>
      <c r="L1039" s="1"/>
      <c r="M1039" s="1"/>
      <c r="O1039" s="4"/>
      <c r="P1039" s="23"/>
      <c r="AN1039" s="1"/>
    </row>
    <row r="1040" spans="1:40" ht="12.75">
      <c r="A1040" s="16"/>
      <c r="B1040" s="22"/>
      <c r="C1040" s="25"/>
      <c r="E1040" s="25"/>
      <c r="F1040" s="31"/>
      <c r="G1040" s="31"/>
      <c r="H1040" s="31"/>
      <c r="J1040" s="1"/>
      <c r="L1040" s="1"/>
      <c r="M1040" s="1"/>
      <c r="O1040" s="4"/>
      <c r="P1040" s="23"/>
      <c r="AN1040" s="1"/>
    </row>
    <row r="1041" spans="1:40" ht="12.75">
      <c r="A1041" s="16"/>
      <c r="B1041" s="22"/>
      <c r="C1041" s="25"/>
      <c r="E1041" s="25"/>
      <c r="F1041" s="31"/>
      <c r="G1041" s="31"/>
      <c r="H1041" s="31"/>
      <c r="J1041" s="1"/>
      <c r="L1041" s="1"/>
      <c r="M1041" s="1"/>
      <c r="O1041" s="4"/>
      <c r="P1041" s="23"/>
      <c r="AN1041" s="1"/>
    </row>
    <row r="1042" spans="1:40" ht="12.75">
      <c r="A1042" s="16"/>
      <c r="B1042" s="22"/>
      <c r="C1042" s="25"/>
      <c r="E1042" s="25"/>
      <c r="F1042" s="31"/>
      <c r="G1042" s="31"/>
      <c r="H1042" s="31"/>
      <c r="J1042" s="1"/>
      <c r="L1042" s="1"/>
      <c r="M1042" s="1"/>
      <c r="O1042" s="4"/>
      <c r="P1042" s="23"/>
      <c r="AN1042" s="1"/>
    </row>
    <row r="1043" spans="1:40" ht="12.75">
      <c r="A1043" s="16"/>
      <c r="B1043" s="22"/>
      <c r="C1043" s="25"/>
      <c r="E1043" s="25"/>
      <c r="F1043" s="31"/>
      <c r="G1043" s="31"/>
      <c r="H1043" s="31"/>
      <c r="J1043" s="1"/>
      <c r="L1043" s="1"/>
      <c r="M1043" s="1"/>
      <c r="O1043" s="4"/>
      <c r="P1043" s="23"/>
      <c r="AN1043" s="1"/>
    </row>
    <row r="1044" spans="1:40" ht="12.75">
      <c r="A1044" s="16"/>
      <c r="B1044" s="22"/>
      <c r="C1044" s="25"/>
      <c r="E1044" s="25"/>
      <c r="F1044" s="31"/>
      <c r="G1044" s="31"/>
      <c r="H1044" s="31"/>
      <c r="J1044" s="1"/>
      <c r="L1044" s="1"/>
      <c r="M1044" s="1"/>
      <c r="O1044" s="4"/>
      <c r="P1044" s="23"/>
      <c r="AN1044" s="1"/>
    </row>
    <row r="1045" spans="1:40" ht="12.75">
      <c r="A1045" s="16"/>
      <c r="B1045" s="22"/>
      <c r="C1045" s="25"/>
      <c r="E1045" s="25"/>
      <c r="F1045" s="31"/>
      <c r="G1045" s="31"/>
      <c r="H1045" s="31"/>
      <c r="J1045" s="1"/>
      <c r="L1045" s="1"/>
      <c r="M1045" s="1"/>
      <c r="O1045" s="4"/>
      <c r="P1045" s="23"/>
      <c r="AN1045" s="1"/>
    </row>
    <row r="1046" spans="1:40" ht="12.75">
      <c r="A1046" s="16"/>
      <c r="B1046" s="22"/>
      <c r="C1046" s="25"/>
      <c r="E1046" s="25"/>
      <c r="F1046" s="31"/>
      <c r="G1046" s="31"/>
      <c r="H1046" s="31"/>
      <c r="J1046" s="1"/>
      <c r="L1046" s="1"/>
      <c r="M1046" s="1"/>
      <c r="O1046" s="4"/>
      <c r="P1046" s="23"/>
      <c r="AN1046" s="1"/>
    </row>
    <row r="1047" spans="1:40" ht="12.75">
      <c r="A1047" s="16"/>
      <c r="B1047" s="22"/>
      <c r="C1047" s="25"/>
      <c r="E1047" s="25"/>
      <c r="F1047" s="31"/>
      <c r="G1047" s="31"/>
      <c r="H1047" s="31"/>
      <c r="J1047" s="1"/>
      <c r="L1047" s="1"/>
      <c r="M1047" s="1"/>
      <c r="O1047" s="4"/>
      <c r="P1047" s="23"/>
      <c r="AN1047" s="1"/>
    </row>
    <row r="1048" spans="1:40" ht="12.75">
      <c r="A1048" s="16"/>
      <c r="B1048" s="22"/>
      <c r="C1048" s="25"/>
      <c r="E1048" s="25"/>
      <c r="F1048" s="31"/>
      <c r="G1048" s="31"/>
      <c r="H1048" s="31"/>
      <c r="J1048" s="1"/>
      <c r="L1048" s="1"/>
      <c r="M1048" s="1"/>
      <c r="O1048" s="4"/>
      <c r="P1048" s="23"/>
      <c r="AN1048" s="1"/>
    </row>
    <row r="1049" spans="1:40" ht="12.75">
      <c r="A1049" s="16"/>
      <c r="B1049" s="22"/>
      <c r="C1049" s="25"/>
      <c r="E1049" s="25"/>
      <c r="F1049" s="31"/>
      <c r="G1049" s="31"/>
      <c r="H1049" s="31"/>
      <c r="J1049" s="1"/>
      <c r="L1049" s="1"/>
      <c r="M1049" s="1"/>
      <c r="O1049" s="4"/>
      <c r="P1049" s="23"/>
      <c r="AN1049" s="1"/>
    </row>
    <row r="1050" spans="1:40" ht="12.75">
      <c r="A1050" s="16"/>
      <c r="B1050" s="22"/>
      <c r="C1050" s="25"/>
      <c r="E1050" s="25"/>
      <c r="F1050" s="31"/>
      <c r="G1050" s="31"/>
      <c r="H1050" s="31"/>
      <c r="J1050" s="1"/>
      <c r="L1050" s="1"/>
      <c r="M1050" s="1"/>
      <c r="O1050" s="4"/>
      <c r="P1050" s="23"/>
      <c r="AN1050" s="1"/>
    </row>
    <row r="1051" spans="1:40" ht="12.75">
      <c r="A1051" s="16"/>
      <c r="B1051" s="22"/>
      <c r="C1051" s="25"/>
      <c r="E1051" s="25"/>
      <c r="F1051" s="31"/>
      <c r="G1051" s="31"/>
      <c r="H1051" s="31"/>
      <c r="J1051" s="1"/>
      <c r="L1051" s="1"/>
      <c r="M1051" s="1"/>
      <c r="O1051" s="4"/>
      <c r="P1051" s="23"/>
      <c r="AN1051" s="1"/>
    </row>
    <row r="1052" spans="1:40" ht="12.75">
      <c r="A1052" s="16"/>
      <c r="B1052" s="22"/>
      <c r="C1052" s="25"/>
      <c r="E1052" s="25"/>
      <c r="F1052" s="31"/>
      <c r="G1052" s="31"/>
      <c r="H1052" s="31"/>
      <c r="J1052" s="1"/>
      <c r="L1052" s="1"/>
      <c r="M1052" s="1"/>
      <c r="O1052" s="4"/>
      <c r="P1052" s="23"/>
      <c r="AN1052" s="1"/>
    </row>
    <row r="1053" spans="1:40" ht="12.75">
      <c r="A1053" s="16"/>
      <c r="B1053" s="22"/>
      <c r="C1053" s="25"/>
      <c r="E1053" s="25"/>
      <c r="F1053" s="31"/>
      <c r="G1053" s="31"/>
      <c r="H1053" s="31"/>
      <c r="J1053" s="1"/>
      <c r="L1053" s="1"/>
      <c r="M1053" s="1"/>
      <c r="O1053" s="4"/>
      <c r="P1053" s="23"/>
      <c r="AN1053" s="1"/>
    </row>
    <row r="1054" spans="1:40" ht="12.75">
      <c r="A1054" s="16"/>
      <c r="B1054" s="22"/>
      <c r="C1054" s="25"/>
      <c r="E1054" s="25"/>
      <c r="F1054" s="31"/>
      <c r="G1054" s="31"/>
      <c r="H1054" s="31"/>
      <c r="J1054" s="1"/>
      <c r="L1054" s="1"/>
      <c r="M1054" s="1"/>
      <c r="O1054" s="4"/>
      <c r="P1054" s="23"/>
      <c r="AN1054" s="1"/>
    </row>
    <row r="1055" spans="1:40" ht="12.75">
      <c r="A1055" s="16"/>
      <c r="B1055" s="22"/>
      <c r="C1055" s="25"/>
      <c r="E1055" s="25"/>
      <c r="F1055" s="31"/>
      <c r="G1055" s="31"/>
      <c r="H1055" s="31"/>
      <c r="J1055" s="1"/>
      <c r="L1055" s="1"/>
      <c r="M1055" s="1"/>
      <c r="O1055" s="4"/>
      <c r="P1055" s="23"/>
      <c r="AN1055" s="1"/>
    </row>
    <row r="1056" spans="1:40" ht="12.75">
      <c r="A1056" s="16"/>
      <c r="B1056" s="22"/>
      <c r="C1056" s="25"/>
      <c r="E1056" s="25"/>
      <c r="F1056" s="31"/>
      <c r="G1056" s="31"/>
      <c r="H1056" s="31"/>
      <c r="J1056" s="1"/>
      <c r="L1056" s="1"/>
      <c r="M1056" s="1"/>
      <c r="O1056" s="4"/>
      <c r="P1056" s="23"/>
      <c r="AN1056" s="1"/>
    </row>
    <row r="1057" spans="1:40" ht="12.75">
      <c r="A1057" s="16"/>
      <c r="B1057" s="22"/>
      <c r="C1057" s="25"/>
      <c r="E1057" s="25"/>
      <c r="F1057" s="31"/>
      <c r="G1057" s="31"/>
      <c r="H1057" s="31"/>
      <c r="J1057" s="1"/>
      <c r="L1057" s="1"/>
      <c r="M1057" s="1"/>
      <c r="O1057" s="4"/>
      <c r="P1057" s="23"/>
      <c r="AN1057" s="1"/>
    </row>
    <row r="1058" spans="1:40" ht="12.75">
      <c r="A1058" s="16"/>
      <c r="B1058" s="22"/>
      <c r="C1058" s="25"/>
      <c r="E1058" s="25"/>
      <c r="F1058" s="31"/>
      <c r="G1058" s="31"/>
      <c r="H1058" s="31"/>
      <c r="J1058" s="1"/>
      <c r="L1058" s="1"/>
      <c r="M1058" s="1"/>
      <c r="O1058" s="4"/>
      <c r="P1058" s="23"/>
      <c r="AN1058" s="1"/>
    </row>
    <row r="1059" spans="1:40" ht="12.75">
      <c r="A1059" s="16"/>
      <c r="B1059" s="22"/>
      <c r="C1059" s="25"/>
      <c r="E1059" s="25"/>
      <c r="F1059" s="31"/>
      <c r="G1059" s="31"/>
      <c r="H1059" s="31"/>
      <c r="J1059" s="1"/>
      <c r="L1059" s="1"/>
      <c r="M1059" s="1"/>
      <c r="O1059" s="4"/>
      <c r="P1059" s="23"/>
      <c r="AN1059" s="1"/>
    </row>
    <row r="1060" spans="1:40" ht="12.75">
      <c r="A1060" s="16"/>
      <c r="B1060" s="22"/>
      <c r="C1060" s="25"/>
      <c r="E1060" s="25"/>
      <c r="F1060" s="31"/>
      <c r="G1060" s="31"/>
      <c r="H1060" s="31"/>
      <c r="J1060" s="1"/>
      <c r="L1060" s="1"/>
      <c r="M1060" s="1"/>
      <c r="O1060" s="4"/>
      <c r="P1060" s="23"/>
      <c r="AN1060" s="1"/>
    </row>
    <row r="1061" spans="1:40" ht="12.75">
      <c r="A1061" s="16"/>
      <c r="B1061" s="22"/>
      <c r="C1061" s="25"/>
      <c r="E1061" s="25"/>
      <c r="F1061" s="31"/>
      <c r="G1061" s="31"/>
      <c r="H1061" s="31"/>
      <c r="J1061" s="1"/>
      <c r="L1061" s="1"/>
      <c r="M1061" s="1"/>
      <c r="O1061" s="4"/>
      <c r="P1061" s="23"/>
      <c r="AN1061" s="1"/>
    </row>
    <row r="1062" spans="1:40" ht="12.75">
      <c r="A1062" s="16"/>
      <c r="B1062" s="22"/>
      <c r="C1062" s="25"/>
      <c r="E1062" s="25"/>
      <c r="F1062" s="31"/>
      <c r="G1062" s="31"/>
      <c r="H1062" s="31"/>
      <c r="J1062" s="1"/>
      <c r="L1062" s="1"/>
      <c r="M1062" s="1"/>
      <c r="O1062" s="4"/>
      <c r="P1062" s="23"/>
      <c r="AN1062" s="1"/>
    </row>
    <row r="1063" spans="1:40" ht="12.75">
      <c r="A1063" s="16"/>
      <c r="B1063" s="22"/>
      <c r="C1063" s="25"/>
      <c r="E1063" s="25"/>
      <c r="F1063" s="31"/>
      <c r="G1063" s="31"/>
      <c r="H1063" s="31"/>
      <c r="J1063" s="1"/>
      <c r="L1063" s="1"/>
      <c r="M1063" s="1"/>
      <c r="O1063" s="4"/>
      <c r="P1063" s="23"/>
      <c r="AN1063" s="1"/>
    </row>
    <row r="1064" spans="1:40" ht="12.75">
      <c r="A1064" s="16"/>
      <c r="B1064" s="22"/>
      <c r="C1064" s="25"/>
      <c r="E1064" s="25"/>
      <c r="F1064" s="31"/>
      <c r="G1064" s="31"/>
      <c r="H1064" s="31"/>
      <c r="J1064" s="1"/>
      <c r="L1064" s="1"/>
      <c r="M1064" s="1"/>
      <c r="O1064" s="4"/>
      <c r="P1064" s="23"/>
      <c r="AN1064" s="1"/>
    </row>
    <row r="1065" spans="1:40" ht="12.75">
      <c r="A1065" s="16"/>
      <c r="B1065" s="22"/>
      <c r="C1065" s="25"/>
      <c r="E1065" s="25"/>
      <c r="F1065" s="31"/>
      <c r="G1065" s="31"/>
      <c r="H1065" s="31"/>
      <c r="J1065" s="1"/>
      <c r="L1065" s="1"/>
      <c r="M1065" s="1"/>
      <c r="O1065" s="4"/>
      <c r="P1065" s="23"/>
      <c r="AN1065" s="1"/>
    </row>
    <row r="1066" spans="1:40" ht="12.75">
      <c r="A1066" s="16"/>
      <c r="B1066" s="22"/>
      <c r="C1066" s="25"/>
      <c r="E1066" s="25"/>
      <c r="F1066" s="31"/>
      <c r="G1066" s="31"/>
      <c r="H1066" s="31"/>
      <c r="J1066" s="1"/>
      <c r="L1066" s="1"/>
      <c r="M1066" s="1"/>
      <c r="O1066" s="4"/>
      <c r="P1066" s="23"/>
      <c r="AN1066" s="1"/>
    </row>
    <row r="1067" spans="1:40" ht="12.75">
      <c r="A1067" s="16"/>
      <c r="B1067" s="22"/>
      <c r="C1067" s="25"/>
      <c r="E1067" s="25"/>
      <c r="F1067" s="31"/>
      <c r="G1067" s="31"/>
      <c r="H1067" s="31"/>
      <c r="J1067" s="1"/>
      <c r="L1067" s="1"/>
      <c r="M1067" s="1"/>
      <c r="O1067" s="4"/>
      <c r="P1067" s="23"/>
      <c r="AN1067" s="1"/>
    </row>
    <row r="1068" spans="1:40" ht="12.75">
      <c r="A1068" s="16"/>
      <c r="B1068" s="22"/>
      <c r="C1068" s="25"/>
      <c r="E1068" s="25"/>
      <c r="F1068" s="31"/>
      <c r="G1068" s="31"/>
      <c r="H1068" s="31"/>
      <c r="J1068" s="1"/>
      <c r="L1068" s="1"/>
      <c r="M1068" s="1"/>
      <c r="O1068" s="4"/>
      <c r="P1068" s="23"/>
      <c r="AN1068" s="1"/>
    </row>
    <row r="1069" spans="1:40" ht="12.75">
      <c r="A1069" s="16"/>
      <c r="B1069" s="22"/>
      <c r="C1069" s="25"/>
      <c r="E1069" s="25"/>
      <c r="F1069" s="31"/>
      <c r="G1069" s="31"/>
      <c r="H1069" s="31"/>
      <c r="J1069" s="1"/>
      <c r="L1069" s="1"/>
      <c r="M1069" s="1"/>
      <c r="O1069" s="4"/>
      <c r="P1069" s="23"/>
      <c r="AN1069" s="1"/>
    </row>
    <row r="1070" spans="1:40" ht="12.75">
      <c r="A1070" s="16"/>
      <c r="B1070" s="22"/>
      <c r="C1070" s="25"/>
      <c r="E1070" s="25"/>
      <c r="F1070" s="31"/>
      <c r="G1070" s="31"/>
      <c r="H1070" s="31"/>
      <c r="J1070" s="1"/>
      <c r="L1070" s="1"/>
      <c r="M1070" s="1"/>
      <c r="O1070" s="4"/>
      <c r="P1070" s="23"/>
      <c r="AN1070" s="1"/>
    </row>
    <row r="1071" spans="1:40" ht="12.75">
      <c r="A1071" s="16"/>
      <c r="B1071" s="22"/>
      <c r="C1071" s="25"/>
      <c r="E1071" s="25"/>
      <c r="F1071" s="31"/>
      <c r="G1071" s="31"/>
      <c r="H1071" s="31"/>
      <c r="J1071" s="1"/>
      <c r="L1071" s="1"/>
      <c r="M1071" s="1"/>
      <c r="O1071" s="4"/>
      <c r="P1071" s="23"/>
      <c r="AN1071" s="1"/>
    </row>
    <row r="1072" spans="1:40" ht="12.75">
      <c r="A1072" s="16"/>
      <c r="B1072" s="22"/>
      <c r="C1072" s="25"/>
      <c r="E1072" s="25"/>
      <c r="F1072" s="31"/>
      <c r="G1072" s="31"/>
      <c r="H1072" s="31"/>
      <c r="J1072" s="1"/>
      <c r="L1072" s="1"/>
      <c r="M1072" s="1"/>
      <c r="O1072" s="4"/>
      <c r="P1072" s="23"/>
      <c r="AN1072" s="1"/>
    </row>
    <row r="1073" spans="1:40" ht="12.75">
      <c r="A1073" s="16"/>
      <c r="B1073" s="22"/>
      <c r="C1073" s="25"/>
      <c r="E1073" s="25"/>
      <c r="F1073" s="31"/>
      <c r="G1073" s="31"/>
      <c r="H1073" s="31"/>
      <c r="J1073" s="1"/>
      <c r="L1073" s="1"/>
      <c r="M1073" s="1"/>
      <c r="O1073" s="4"/>
      <c r="P1073" s="23"/>
      <c r="AN1073" s="1"/>
    </row>
    <row r="1074" spans="1:40" ht="12.75">
      <c r="A1074" s="16"/>
      <c r="B1074" s="22"/>
      <c r="C1074" s="25"/>
      <c r="E1074" s="25"/>
      <c r="F1074" s="31"/>
      <c r="G1074" s="31"/>
      <c r="H1074" s="31"/>
      <c r="J1074" s="1"/>
      <c r="L1074" s="1"/>
      <c r="M1074" s="1"/>
      <c r="O1074" s="4"/>
      <c r="P1074" s="23"/>
      <c r="AN1074" s="1"/>
    </row>
    <row r="1075" spans="1:40" ht="12.75">
      <c r="A1075" s="16"/>
      <c r="B1075" s="22"/>
      <c r="C1075" s="25"/>
      <c r="E1075" s="25"/>
      <c r="F1075" s="31"/>
      <c r="G1075" s="31"/>
      <c r="H1075" s="31"/>
      <c r="J1075" s="1"/>
      <c r="L1075" s="1"/>
      <c r="M1075" s="1"/>
      <c r="O1075" s="4"/>
      <c r="P1075" s="23"/>
      <c r="AN1075" s="1"/>
    </row>
    <row r="1076" spans="1:40" ht="12.75">
      <c r="A1076" s="16"/>
      <c r="B1076" s="22"/>
      <c r="C1076" s="25"/>
      <c r="E1076" s="25"/>
      <c r="F1076" s="31"/>
      <c r="G1076" s="31"/>
      <c r="H1076" s="31"/>
      <c r="J1076" s="1"/>
      <c r="L1076" s="1"/>
      <c r="M1076" s="1"/>
      <c r="O1076" s="4"/>
      <c r="P1076" s="23"/>
      <c r="AN1076" s="1"/>
    </row>
    <row r="1077" spans="1:40" ht="12.75">
      <c r="A1077" s="16"/>
      <c r="B1077" s="22"/>
      <c r="C1077" s="25"/>
      <c r="E1077" s="25"/>
      <c r="F1077" s="31"/>
      <c r="G1077" s="31"/>
      <c r="H1077" s="31"/>
      <c r="J1077" s="1"/>
      <c r="L1077" s="1"/>
      <c r="M1077" s="1"/>
      <c r="O1077" s="4"/>
      <c r="P1077" s="23"/>
      <c r="AN1077" s="1"/>
    </row>
    <row r="1078" spans="1:40" ht="12.75">
      <c r="A1078" s="16"/>
      <c r="B1078" s="22"/>
      <c r="C1078" s="25"/>
      <c r="E1078" s="25"/>
      <c r="F1078" s="31"/>
      <c r="G1078" s="31"/>
      <c r="H1078" s="31"/>
      <c r="J1078" s="1"/>
      <c r="L1078" s="1"/>
      <c r="M1078" s="1"/>
      <c r="O1078" s="4"/>
      <c r="P1078" s="23"/>
      <c r="AN1078" s="1"/>
    </row>
    <row r="1079" spans="1:40" ht="12.75">
      <c r="A1079" s="16"/>
      <c r="B1079" s="22"/>
      <c r="C1079" s="25"/>
      <c r="E1079" s="25"/>
      <c r="F1079" s="31"/>
      <c r="G1079" s="31"/>
      <c r="H1079" s="31"/>
      <c r="J1079" s="1"/>
      <c r="L1079" s="1"/>
      <c r="M1079" s="1"/>
      <c r="O1079" s="4"/>
      <c r="P1079" s="23"/>
      <c r="AN1079" s="1"/>
    </row>
    <row r="1080" spans="1:40" ht="12.75">
      <c r="A1080" s="16"/>
      <c r="B1080" s="22"/>
      <c r="C1080" s="25"/>
      <c r="E1080" s="25"/>
      <c r="F1080" s="31"/>
      <c r="G1080" s="31"/>
      <c r="H1080" s="31"/>
      <c r="J1080" s="1"/>
      <c r="L1080" s="1"/>
      <c r="M1080" s="1"/>
      <c r="O1080" s="4"/>
      <c r="P1080" s="23"/>
      <c r="AN1080" s="1"/>
    </row>
    <row r="1081" spans="1:40" ht="12.75">
      <c r="A1081" s="16"/>
      <c r="B1081" s="22"/>
      <c r="C1081" s="25"/>
      <c r="E1081" s="25"/>
      <c r="F1081" s="31"/>
      <c r="G1081" s="31"/>
      <c r="H1081" s="31"/>
      <c r="J1081" s="1"/>
      <c r="L1081" s="1"/>
      <c r="M1081" s="1"/>
      <c r="O1081" s="4"/>
      <c r="P1081" s="23"/>
      <c r="AN1081" s="1"/>
    </row>
    <row r="1082" spans="1:40" ht="12.75">
      <c r="A1082" s="16"/>
      <c r="B1082" s="22"/>
      <c r="C1082" s="25"/>
      <c r="E1082" s="25"/>
      <c r="F1082" s="31"/>
      <c r="G1082" s="31"/>
      <c r="H1082" s="31"/>
      <c r="J1082" s="1"/>
      <c r="L1082" s="1"/>
      <c r="M1082" s="1"/>
      <c r="O1082" s="4"/>
      <c r="P1082" s="23"/>
      <c r="AN1082" s="1"/>
    </row>
    <row r="1083" spans="1:40" ht="12.75">
      <c r="A1083" s="16"/>
      <c r="B1083" s="22"/>
      <c r="C1083" s="25"/>
      <c r="E1083" s="25"/>
      <c r="F1083" s="31"/>
      <c r="G1083" s="31"/>
      <c r="H1083" s="31"/>
      <c r="J1083" s="1"/>
      <c r="L1083" s="1"/>
      <c r="M1083" s="1"/>
      <c r="O1083" s="4"/>
      <c r="P1083" s="23"/>
      <c r="AN1083" s="1"/>
    </row>
    <row r="1084" spans="1:40" ht="12.75">
      <c r="A1084" s="16"/>
      <c r="B1084" s="22"/>
      <c r="C1084" s="25"/>
      <c r="E1084" s="25"/>
      <c r="F1084" s="31"/>
      <c r="G1084" s="31"/>
      <c r="H1084" s="31"/>
      <c r="J1084" s="1"/>
      <c r="L1084" s="1"/>
      <c r="M1084" s="1"/>
      <c r="O1084" s="4"/>
      <c r="P1084" s="23"/>
      <c r="AN1084" s="1"/>
    </row>
    <row r="1085" spans="1:40" ht="12.75">
      <c r="A1085" s="16"/>
      <c r="B1085" s="22"/>
      <c r="C1085" s="25"/>
      <c r="E1085" s="25"/>
      <c r="F1085" s="31"/>
      <c r="G1085" s="31"/>
      <c r="H1085" s="31"/>
      <c r="J1085" s="1"/>
      <c r="L1085" s="1"/>
      <c r="M1085" s="1"/>
      <c r="O1085" s="4"/>
      <c r="P1085" s="23"/>
      <c r="AN1085" s="1"/>
    </row>
    <row r="1086" spans="1:40" ht="12.75">
      <c r="A1086" s="16"/>
      <c r="B1086" s="22"/>
      <c r="C1086" s="25"/>
      <c r="E1086" s="25"/>
      <c r="F1086" s="31"/>
      <c r="G1086" s="31"/>
      <c r="H1086" s="31"/>
      <c r="J1086" s="1"/>
      <c r="L1086" s="1"/>
      <c r="M1086" s="1"/>
      <c r="O1086" s="4"/>
      <c r="P1086" s="23"/>
      <c r="AN1086" s="1"/>
    </row>
    <row r="1087" spans="1:40" ht="12.75">
      <c r="A1087" s="16"/>
      <c r="B1087" s="22"/>
      <c r="C1087" s="25"/>
      <c r="E1087" s="25"/>
      <c r="F1087" s="31"/>
      <c r="G1087" s="31"/>
      <c r="H1087" s="31"/>
      <c r="J1087" s="1"/>
      <c r="L1087" s="1"/>
      <c r="M1087" s="1"/>
      <c r="O1087" s="4"/>
      <c r="P1087" s="23"/>
      <c r="AN1087" s="1"/>
    </row>
    <row r="1088" spans="1:40" ht="12.75">
      <c r="A1088" s="16"/>
      <c r="B1088" s="22"/>
      <c r="C1088" s="25"/>
      <c r="E1088" s="25"/>
      <c r="F1088" s="31"/>
      <c r="G1088" s="31"/>
      <c r="H1088" s="31"/>
      <c r="J1088" s="1"/>
      <c r="L1088" s="1"/>
      <c r="M1088" s="1"/>
      <c r="O1088" s="4"/>
      <c r="P1088" s="23"/>
      <c r="AN1088" s="1"/>
    </row>
    <row r="1089" spans="1:40" ht="12.75">
      <c r="A1089" s="16"/>
      <c r="B1089" s="22"/>
      <c r="C1089" s="25"/>
      <c r="E1089" s="25"/>
      <c r="F1089" s="31"/>
      <c r="G1089" s="31"/>
      <c r="H1089" s="31"/>
      <c r="J1089" s="1"/>
      <c r="L1089" s="1"/>
      <c r="M1089" s="1"/>
      <c r="O1089" s="4"/>
      <c r="P1089" s="23"/>
      <c r="AN1089" s="1"/>
    </row>
    <row r="1090" spans="1:40" ht="12.75">
      <c r="A1090" s="16"/>
      <c r="B1090" s="22"/>
      <c r="C1090" s="25"/>
      <c r="E1090" s="25"/>
      <c r="F1090" s="31"/>
      <c r="G1090" s="31"/>
      <c r="H1090" s="31"/>
      <c r="J1090" s="1"/>
      <c r="L1090" s="1"/>
      <c r="M1090" s="1"/>
      <c r="O1090" s="4"/>
      <c r="P1090" s="23"/>
      <c r="AN1090" s="1"/>
    </row>
    <row r="1091" spans="1:40" ht="12.75">
      <c r="A1091" s="16"/>
      <c r="B1091" s="22"/>
      <c r="C1091" s="25"/>
      <c r="E1091" s="25"/>
      <c r="F1091" s="31"/>
      <c r="G1091" s="31"/>
      <c r="H1091" s="31"/>
      <c r="J1091" s="1"/>
      <c r="L1091" s="1"/>
      <c r="M1091" s="1"/>
      <c r="O1091" s="4"/>
      <c r="P1091" s="23"/>
      <c r="AN1091" s="1"/>
    </row>
    <row r="1092" spans="1:40" ht="12.75">
      <c r="A1092" s="16"/>
      <c r="B1092" s="22"/>
      <c r="C1092" s="25"/>
      <c r="E1092" s="25"/>
      <c r="F1092" s="31"/>
      <c r="G1092" s="31"/>
      <c r="H1092" s="31"/>
      <c r="J1092" s="1"/>
      <c r="L1092" s="1"/>
      <c r="M1092" s="1"/>
      <c r="O1092" s="4"/>
      <c r="P1092" s="23"/>
      <c r="AN1092" s="1"/>
    </row>
    <row r="1093" spans="1:40" ht="12.75">
      <c r="A1093" s="16"/>
      <c r="B1093" s="22"/>
      <c r="C1093" s="25"/>
      <c r="E1093" s="25"/>
      <c r="F1093" s="31"/>
      <c r="G1093" s="31"/>
      <c r="H1093" s="31"/>
      <c r="J1093" s="1"/>
      <c r="L1093" s="1"/>
      <c r="M1093" s="1"/>
      <c r="O1093" s="4"/>
      <c r="P1093" s="23"/>
      <c r="AN1093" s="1"/>
    </row>
    <row r="1094" spans="1:40" ht="12.75">
      <c r="A1094" s="16"/>
      <c r="B1094" s="22"/>
      <c r="C1094" s="25"/>
      <c r="E1094" s="25"/>
      <c r="F1094" s="31"/>
      <c r="G1094" s="31"/>
      <c r="H1094" s="31"/>
      <c r="J1094" s="1"/>
      <c r="L1094" s="1"/>
      <c r="M1094" s="1"/>
      <c r="O1094" s="4"/>
      <c r="P1094" s="23"/>
      <c r="AN1094" s="1"/>
    </row>
    <row r="1095" spans="1:40" ht="12.75">
      <c r="A1095" s="16"/>
      <c r="B1095" s="22"/>
      <c r="C1095" s="25"/>
      <c r="E1095" s="25"/>
      <c r="F1095" s="31"/>
      <c r="G1095" s="31"/>
      <c r="H1095" s="31"/>
      <c r="J1095" s="1"/>
      <c r="L1095" s="1"/>
      <c r="M1095" s="1"/>
      <c r="O1095" s="4"/>
      <c r="P1095" s="23"/>
      <c r="AN1095" s="1"/>
    </row>
    <row r="1096" spans="1:40" ht="12.75">
      <c r="A1096" s="16"/>
      <c r="B1096" s="22"/>
      <c r="C1096" s="25"/>
      <c r="E1096" s="25"/>
      <c r="F1096" s="31"/>
      <c r="G1096" s="31"/>
      <c r="H1096" s="31"/>
      <c r="J1096" s="1"/>
      <c r="L1096" s="1"/>
      <c r="M1096" s="1"/>
      <c r="O1096" s="4"/>
      <c r="P1096" s="23"/>
      <c r="AN1096" s="1"/>
    </row>
    <row r="1097" spans="1:40" ht="12.75">
      <c r="A1097" s="16"/>
      <c r="B1097" s="22"/>
      <c r="C1097" s="25"/>
      <c r="E1097" s="25"/>
      <c r="F1097" s="31"/>
      <c r="G1097" s="31"/>
      <c r="H1097" s="31"/>
      <c r="J1097" s="1"/>
      <c r="L1097" s="1"/>
      <c r="M1097" s="1"/>
      <c r="O1097" s="4"/>
      <c r="P1097" s="23"/>
      <c r="AN1097" s="1"/>
    </row>
    <row r="1098" spans="1:40" ht="12.75">
      <c r="A1098" s="16"/>
      <c r="B1098" s="22"/>
      <c r="C1098" s="25"/>
      <c r="E1098" s="25"/>
      <c r="F1098" s="31"/>
      <c r="G1098" s="31"/>
      <c r="H1098" s="31"/>
      <c r="J1098" s="1"/>
      <c r="L1098" s="1"/>
      <c r="M1098" s="1"/>
      <c r="O1098" s="4"/>
      <c r="P1098" s="23"/>
      <c r="AN1098" s="1"/>
    </row>
    <row r="1099" spans="1:40" ht="12.75">
      <c r="A1099" s="16"/>
      <c r="B1099" s="22"/>
      <c r="C1099" s="25"/>
      <c r="E1099" s="25"/>
      <c r="F1099" s="31"/>
      <c r="G1099" s="31"/>
      <c r="H1099" s="31"/>
      <c r="J1099" s="1"/>
      <c r="L1099" s="1"/>
      <c r="M1099" s="1"/>
      <c r="O1099" s="4"/>
      <c r="P1099" s="23"/>
      <c r="AN1099" s="1"/>
    </row>
    <row r="1100" spans="1:40" ht="12.75">
      <c r="A1100" s="16"/>
      <c r="B1100" s="22"/>
      <c r="C1100" s="25"/>
      <c r="E1100" s="25"/>
      <c r="F1100" s="31"/>
      <c r="G1100" s="31"/>
      <c r="H1100" s="31"/>
      <c r="J1100" s="1"/>
      <c r="L1100" s="1"/>
      <c r="M1100" s="1"/>
      <c r="O1100" s="4"/>
      <c r="P1100" s="23"/>
      <c r="AN1100" s="1"/>
    </row>
    <row r="1101" spans="1:40" ht="12.75">
      <c r="A1101" s="16"/>
      <c r="B1101" s="22"/>
      <c r="C1101" s="25"/>
      <c r="E1101" s="25"/>
      <c r="F1101" s="31"/>
      <c r="G1101" s="31"/>
      <c r="H1101" s="31"/>
      <c r="J1101" s="1"/>
      <c r="L1101" s="1"/>
      <c r="M1101" s="1"/>
      <c r="O1101" s="4"/>
      <c r="P1101" s="23"/>
      <c r="AN1101" s="1"/>
    </row>
    <row r="1102" spans="1:40" ht="12.75">
      <c r="A1102" s="16"/>
      <c r="B1102" s="22"/>
      <c r="C1102" s="25"/>
      <c r="E1102" s="25"/>
      <c r="F1102" s="31"/>
      <c r="G1102" s="31"/>
      <c r="H1102" s="31"/>
      <c r="J1102" s="1"/>
      <c r="L1102" s="1"/>
      <c r="M1102" s="1"/>
      <c r="O1102" s="4"/>
      <c r="P1102" s="23"/>
      <c r="AN1102" s="1"/>
    </row>
    <row r="1103" spans="1:40" ht="12.75">
      <c r="A1103" s="16"/>
      <c r="B1103" s="22"/>
      <c r="C1103" s="25"/>
      <c r="E1103" s="25"/>
      <c r="F1103" s="31"/>
      <c r="G1103" s="31"/>
      <c r="H1103" s="31"/>
      <c r="J1103" s="1"/>
      <c r="L1103" s="1"/>
      <c r="M1103" s="1"/>
      <c r="O1103" s="4"/>
      <c r="P1103" s="23"/>
      <c r="AN1103" s="1"/>
    </row>
    <row r="1104" spans="1:40" ht="12.75">
      <c r="A1104" s="16"/>
      <c r="B1104" s="22"/>
      <c r="C1104" s="25"/>
      <c r="E1104" s="25"/>
      <c r="F1104" s="31"/>
      <c r="G1104" s="31"/>
      <c r="H1104" s="31"/>
      <c r="J1104" s="1"/>
      <c r="L1104" s="1"/>
      <c r="M1104" s="1"/>
      <c r="O1104" s="4"/>
      <c r="P1104" s="23"/>
      <c r="AN1104" s="1"/>
    </row>
    <row r="1105" spans="1:40" ht="12.75">
      <c r="A1105" s="16"/>
      <c r="B1105" s="22"/>
      <c r="C1105" s="25"/>
      <c r="E1105" s="25"/>
      <c r="F1105" s="31"/>
      <c r="G1105" s="31"/>
      <c r="H1105" s="31"/>
      <c r="J1105" s="1"/>
      <c r="L1105" s="1"/>
      <c r="M1105" s="1"/>
      <c r="O1105" s="4"/>
      <c r="P1105" s="23"/>
      <c r="AN1105" s="1"/>
    </row>
    <row r="1106" spans="1:40" ht="12.75">
      <c r="A1106" s="16"/>
      <c r="B1106" s="22"/>
      <c r="C1106" s="25"/>
      <c r="E1106" s="25"/>
      <c r="F1106" s="31"/>
      <c r="G1106" s="31"/>
      <c r="H1106" s="31"/>
      <c r="J1106" s="1"/>
      <c r="L1106" s="1"/>
      <c r="M1106" s="1"/>
      <c r="O1106" s="4"/>
      <c r="P1106" s="23"/>
      <c r="AN1106" s="1"/>
    </row>
    <row r="1107" spans="1:40" ht="12.75">
      <c r="A1107" s="16"/>
      <c r="B1107" s="22"/>
      <c r="C1107" s="25"/>
      <c r="E1107" s="25"/>
      <c r="F1107" s="31"/>
      <c r="G1107" s="31"/>
      <c r="H1107" s="31"/>
      <c r="J1107" s="1"/>
      <c r="L1107" s="1"/>
      <c r="M1107" s="1"/>
      <c r="O1107" s="4"/>
      <c r="P1107" s="23"/>
      <c r="AN1107" s="1"/>
    </row>
    <row r="1108" spans="1:40" ht="12.75">
      <c r="A1108" s="16"/>
      <c r="B1108" s="22"/>
      <c r="C1108" s="25"/>
      <c r="E1108" s="25"/>
      <c r="F1108" s="31"/>
      <c r="G1108" s="31"/>
      <c r="H1108" s="31"/>
      <c r="J1108" s="1"/>
      <c r="L1108" s="1"/>
      <c r="M1108" s="1"/>
      <c r="O1108" s="4"/>
      <c r="P1108" s="23"/>
      <c r="AN1108" s="1"/>
    </row>
    <row r="1109" spans="1:40" ht="12.75">
      <c r="A1109" s="16"/>
      <c r="B1109" s="22"/>
      <c r="C1109" s="25"/>
      <c r="E1109" s="25"/>
      <c r="F1109" s="31"/>
      <c r="G1109" s="31"/>
      <c r="H1109" s="31"/>
      <c r="J1109" s="1"/>
      <c r="L1109" s="1"/>
      <c r="M1109" s="1"/>
      <c r="O1109" s="4"/>
      <c r="P1109" s="23"/>
      <c r="AN1109" s="1"/>
    </row>
    <row r="1110" spans="1:40" ht="12.75">
      <c r="A1110" s="16"/>
      <c r="B1110" s="22"/>
      <c r="C1110" s="25"/>
      <c r="E1110" s="25"/>
      <c r="F1110" s="31"/>
      <c r="G1110" s="31"/>
      <c r="H1110" s="31"/>
      <c r="J1110" s="1"/>
      <c r="L1110" s="1"/>
      <c r="M1110" s="1"/>
      <c r="O1110" s="4"/>
      <c r="P1110" s="23"/>
      <c r="AN1110" s="1"/>
    </row>
    <row r="1111" spans="1:40" ht="12.75">
      <c r="A1111" s="16"/>
      <c r="B1111" s="22"/>
      <c r="C1111" s="25"/>
      <c r="E1111" s="25"/>
      <c r="F1111" s="31"/>
      <c r="G1111" s="31"/>
      <c r="H1111" s="31"/>
      <c r="J1111" s="1"/>
      <c r="L1111" s="1"/>
      <c r="M1111" s="1"/>
      <c r="O1111" s="4"/>
      <c r="P1111" s="23"/>
      <c r="AN1111" s="1"/>
    </row>
    <row r="1112" spans="1:40" ht="12.75">
      <c r="A1112" s="16"/>
      <c r="B1112" s="22"/>
      <c r="C1112" s="25"/>
      <c r="E1112" s="25"/>
      <c r="F1112" s="31"/>
      <c r="G1112" s="31"/>
      <c r="H1112" s="31"/>
      <c r="J1112" s="1"/>
      <c r="L1112" s="1"/>
      <c r="M1112" s="1"/>
      <c r="O1112" s="4"/>
      <c r="P1112" s="23"/>
      <c r="AN1112" s="1"/>
    </row>
    <row r="1113" spans="1:40" ht="12.75">
      <c r="A1113" s="16"/>
      <c r="B1113" s="22"/>
      <c r="C1113" s="25"/>
      <c r="E1113" s="25"/>
      <c r="F1113" s="31"/>
      <c r="G1113" s="31"/>
      <c r="H1113" s="31"/>
      <c r="J1113" s="1"/>
      <c r="L1113" s="1"/>
      <c r="M1113" s="1"/>
      <c r="O1113" s="4"/>
      <c r="P1113" s="23"/>
      <c r="AN1113" s="1"/>
    </row>
    <row r="1114" spans="1:40" ht="12.75">
      <c r="A1114" s="16"/>
      <c r="B1114" s="22"/>
      <c r="C1114" s="25"/>
      <c r="E1114" s="25"/>
      <c r="F1114" s="31"/>
      <c r="G1114" s="31"/>
      <c r="H1114" s="31"/>
      <c r="J1114" s="1"/>
      <c r="L1114" s="1"/>
      <c r="M1114" s="1"/>
      <c r="O1114" s="4"/>
      <c r="P1114" s="23"/>
      <c r="AN1114" s="1"/>
    </row>
    <row r="1115" spans="1:40" ht="12.75">
      <c r="A1115" s="16"/>
      <c r="B1115" s="22"/>
      <c r="C1115" s="25"/>
      <c r="E1115" s="25"/>
      <c r="F1115" s="31"/>
      <c r="G1115" s="31"/>
      <c r="H1115" s="31"/>
      <c r="J1115" s="1"/>
      <c r="L1115" s="1"/>
      <c r="M1115" s="1"/>
      <c r="O1115" s="4"/>
      <c r="P1115" s="23"/>
      <c r="AN1115" s="1"/>
    </row>
    <row r="1116" spans="1:40" ht="12.75">
      <c r="A1116" s="16"/>
      <c r="B1116" s="22"/>
      <c r="C1116" s="25"/>
      <c r="E1116" s="25"/>
      <c r="F1116" s="31"/>
      <c r="G1116" s="31"/>
      <c r="H1116" s="31"/>
      <c r="J1116" s="1"/>
      <c r="L1116" s="1"/>
      <c r="M1116" s="1"/>
      <c r="O1116" s="4"/>
      <c r="P1116" s="23"/>
      <c r="AN1116" s="1"/>
    </row>
    <row r="1117" spans="1:40" ht="12.75">
      <c r="A1117" s="16"/>
      <c r="B1117" s="22"/>
      <c r="C1117" s="25"/>
      <c r="E1117" s="25"/>
      <c r="F1117" s="31"/>
      <c r="G1117" s="31"/>
      <c r="H1117" s="31"/>
      <c r="J1117" s="1"/>
      <c r="L1117" s="1"/>
      <c r="M1117" s="1"/>
      <c r="O1117" s="4"/>
      <c r="P1117" s="23"/>
      <c r="AN1117" s="1"/>
    </row>
    <row r="1118" spans="1:40" ht="12.75">
      <c r="A1118" s="16"/>
      <c r="B1118" s="22"/>
      <c r="C1118" s="25"/>
      <c r="E1118" s="25"/>
      <c r="F1118" s="31"/>
      <c r="G1118" s="31"/>
      <c r="H1118" s="31"/>
      <c r="J1118" s="1"/>
      <c r="L1118" s="1"/>
      <c r="M1118" s="1"/>
      <c r="O1118" s="4"/>
      <c r="P1118" s="23"/>
      <c r="AN1118" s="1"/>
    </row>
    <row r="1119" spans="1:40" ht="12.75">
      <c r="A1119" s="16"/>
      <c r="B1119" s="22"/>
      <c r="C1119" s="25"/>
      <c r="E1119" s="25"/>
      <c r="F1119" s="31"/>
      <c r="G1119" s="31"/>
      <c r="H1119" s="31"/>
      <c r="J1119" s="1"/>
      <c r="L1119" s="1"/>
      <c r="M1119" s="1"/>
      <c r="O1119" s="4"/>
      <c r="P1119" s="23"/>
      <c r="AN1119" s="1"/>
    </row>
    <row r="1120" spans="1:40" ht="12.75">
      <c r="A1120" s="16"/>
      <c r="B1120" s="22"/>
      <c r="C1120" s="25"/>
      <c r="E1120" s="25"/>
      <c r="F1120" s="31"/>
      <c r="G1120" s="31"/>
      <c r="H1120" s="31"/>
      <c r="J1120" s="1"/>
      <c r="L1120" s="1"/>
      <c r="M1120" s="1"/>
      <c r="O1120" s="4"/>
      <c r="P1120" s="23"/>
      <c r="AN1120" s="1"/>
    </row>
    <row r="1121" spans="1:40" ht="12.75">
      <c r="A1121" s="16"/>
      <c r="B1121" s="22"/>
      <c r="C1121" s="25"/>
      <c r="E1121" s="25"/>
      <c r="F1121" s="31"/>
      <c r="G1121" s="31"/>
      <c r="H1121" s="31"/>
      <c r="J1121" s="1"/>
      <c r="L1121" s="1"/>
      <c r="M1121" s="1"/>
      <c r="O1121" s="4"/>
      <c r="P1121" s="23"/>
      <c r="AN1121" s="1"/>
    </row>
    <row r="1122" spans="1:40" ht="12.75">
      <c r="A1122" s="16"/>
      <c r="B1122" s="22"/>
      <c r="C1122" s="25"/>
      <c r="E1122" s="25"/>
      <c r="F1122" s="31"/>
      <c r="G1122" s="31"/>
      <c r="H1122" s="31"/>
      <c r="J1122" s="1"/>
      <c r="L1122" s="1"/>
      <c r="M1122" s="1"/>
      <c r="O1122" s="4"/>
      <c r="P1122" s="23"/>
      <c r="AN1122" s="1"/>
    </row>
    <row r="1123" spans="1:40" ht="12.75">
      <c r="A1123" s="16"/>
      <c r="B1123" s="22"/>
      <c r="C1123" s="25"/>
      <c r="E1123" s="25"/>
      <c r="F1123" s="31"/>
      <c r="G1123" s="31"/>
      <c r="H1123" s="31"/>
      <c r="J1123" s="1"/>
      <c r="L1123" s="1"/>
      <c r="M1123" s="1"/>
      <c r="O1123" s="4"/>
      <c r="P1123" s="23"/>
      <c r="AN1123" s="1"/>
    </row>
    <row r="1124" spans="1:40" ht="12.75">
      <c r="A1124" s="16"/>
      <c r="B1124" s="22"/>
      <c r="C1124" s="25"/>
      <c r="E1124" s="25"/>
      <c r="F1124" s="31"/>
      <c r="G1124" s="31"/>
      <c r="H1124" s="31"/>
      <c r="J1124" s="1"/>
      <c r="L1124" s="1"/>
      <c r="M1124" s="1"/>
      <c r="O1124" s="4"/>
      <c r="P1124" s="23"/>
      <c r="AN1124" s="1"/>
    </row>
    <row r="1125" spans="1:40" ht="12.75">
      <c r="A1125" s="16"/>
      <c r="B1125" s="22"/>
      <c r="C1125" s="25"/>
      <c r="E1125" s="25"/>
      <c r="F1125" s="31"/>
      <c r="G1125" s="31"/>
      <c r="H1125" s="31"/>
      <c r="J1125" s="1"/>
      <c r="L1125" s="1"/>
      <c r="M1125" s="1"/>
      <c r="O1125" s="4"/>
      <c r="P1125" s="23"/>
      <c r="AN1125" s="1"/>
    </row>
    <row r="1126" spans="1:40" ht="12.75">
      <c r="A1126" s="16"/>
      <c r="B1126" s="22"/>
      <c r="C1126" s="25"/>
      <c r="E1126" s="25"/>
      <c r="F1126" s="31"/>
      <c r="G1126" s="31"/>
      <c r="H1126" s="31"/>
      <c r="J1126" s="1"/>
      <c r="L1126" s="1"/>
      <c r="M1126" s="1"/>
      <c r="O1126" s="4"/>
      <c r="P1126" s="23"/>
      <c r="AN1126" s="1"/>
    </row>
    <row r="1127" spans="1:40" ht="12.75">
      <c r="A1127" s="16"/>
      <c r="B1127" s="22"/>
      <c r="C1127" s="25"/>
      <c r="E1127" s="25"/>
      <c r="F1127" s="31"/>
      <c r="G1127" s="31"/>
      <c r="H1127" s="31"/>
      <c r="J1127" s="1"/>
      <c r="L1127" s="1"/>
      <c r="M1127" s="1"/>
      <c r="O1127" s="4"/>
      <c r="P1127" s="23"/>
      <c r="AN1127" s="1"/>
    </row>
    <row r="1128" spans="1:40" ht="12.75">
      <c r="A1128" s="16"/>
      <c r="B1128" s="22"/>
      <c r="C1128" s="25"/>
      <c r="E1128" s="25"/>
      <c r="F1128" s="31"/>
      <c r="G1128" s="31"/>
      <c r="H1128" s="31"/>
      <c r="J1128" s="1"/>
      <c r="L1128" s="1"/>
      <c r="M1128" s="1"/>
      <c r="O1128" s="4"/>
      <c r="P1128" s="23"/>
      <c r="AN1128" s="1"/>
    </row>
    <row r="1129" spans="1:40" ht="12.75">
      <c r="A1129" s="16"/>
      <c r="B1129" s="22"/>
      <c r="C1129" s="25"/>
      <c r="E1129" s="25"/>
      <c r="F1129" s="31"/>
      <c r="G1129" s="31"/>
      <c r="H1129" s="31"/>
      <c r="J1129" s="1"/>
      <c r="L1129" s="1"/>
      <c r="M1129" s="1"/>
      <c r="O1129" s="4"/>
      <c r="P1129" s="23"/>
      <c r="AN1129" s="1"/>
    </row>
    <row r="1130" spans="1:40" ht="12.75">
      <c r="A1130" s="16"/>
      <c r="B1130" s="22"/>
      <c r="C1130" s="25"/>
      <c r="E1130" s="25"/>
      <c r="F1130" s="31"/>
      <c r="G1130" s="31"/>
      <c r="H1130" s="31"/>
      <c r="J1130" s="1"/>
      <c r="L1130" s="1"/>
      <c r="M1130" s="1"/>
      <c r="O1130" s="4"/>
      <c r="P1130" s="23"/>
      <c r="AN1130" s="1"/>
    </row>
    <row r="1131" spans="1:40" ht="12.75">
      <c r="A1131" s="16"/>
      <c r="B1131" s="22"/>
      <c r="C1131" s="25"/>
      <c r="E1131" s="25"/>
      <c r="F1131" s="31"/>
      <c r="G1131" s="31"/>
      <c r="H1131" s="31"/>
      <c r="J1131" s="1"/>
      <c r="L1131" s="1"/>
      <c r="M1131" s="1"/>
      <c r="O1131" s="4"/>
      <c r="P1131" s="23"/>
      <c r="AN1131" s="1"/>
    </row>
    <row r="1132" spans="1:40" ht="12.75">
      <c r="A1132" s="16"/>
      <c r="B1132" s="22"/>
      <c r="C1132" s="25"/>
      <c r="E1132" s="25"/>
      <c r="F1132" s="31"/>
      <c r="G1132" s="31"/>
      <c r="H1132" s="31"/>
      <c r="J1132" s="1"/>
      <c r="L1132" s="1"/>
      <c r="M1132" s="1"/>
      <c r="O1132" s="4"/>
      <c r="P1132" s="23"/>
      <c r="AN1132" s="1"/>
    </row>
    <row r="1133" spans="1:40" ht="12.75">
      <c r="A1133" s="16"/>
      <c r="B1133" s="22"/>
      <c r="C1133" s="25"/>
      <c r="E1133" s="25"/>
      <c r="F1133" s="31"/>
      <c r="G1133" s="31"/>
      <c r="H1133" s="31"/>
      <c r="J1133" s="1"/>
      <c r="L1133" s="1"/>
      <c r="M1133" s="1"/>
      <c r="O1133" s="4"/>
      <c r="P1133" s="23"/>
      <c r="AN1133" s="1"/>
    </row>
    <row r="1134" spans="1:40" ht="12.75">
      <c r="A1134" s="16"/>
      <c r="B1134" s="22"/>
      <c r="C1134" s="25"/>
      <c r="E1134" s="25"/>
      <c r="F1134" s="31"/>
      <c r="G1134" s="31"/>
      <c r="H1134" s="31"/>
      <c r="J1134" s="1"/>
      <c r="L1134" s="1"/>
      <c r="M1134" s="1"/>
      <c r="O1134" s="4"/>
      <c r="P1134" s="23"/>
      <c r="AN1134" s="1"/>
    </row>
    <row r="1135" spans="1:40" ht="12.75">
      <c r="A1135" s="16"/>
      <c r="B1135" s="22"/>
      <c r="C1135" s="25"/>
      <c r="E1135" s="25"/>
      <c r="F1135" s="31"/>
      <c r="G1135" s="31"/>
      <c r="H1135" s="31"/>
      <c r="J1135" s="1"/>
      <c r="L1135" s="1"/>
      <c r="M1135" s="1"/>
      <c r="O1135" s="4"/>
      <c r="P1135" s="23"/>
      <c r="AN1135" s="1"/>
    </row>
    <row r="1136" spans="1:40" ht="12.75">
      <c r="A1136" s="16"/>
      <c r="B1136" s="22"/>
      <c r="C1136" s="25"/>
      <c r="E1136" s="25"/>
      <c r="F1136" s="31"/>
      <c r="G1136" s="31"/>
      <c r="H1136" s="31"/>
      <c r="J1136" s="1"/>
      <c r="L1136" s="1"/>
      <c r="M1136" s="1"/>
      <c r="O1136" s="4"/>
      <c r="P1136" s="23"/>
      <c r="AN1136" s="1"/>
    </row>
    <row r="1137" spans="1:40" ht="12.75">
      <c r="A1137" s="16"/>
      <c r="B1137" s="22"/>
      <c r="C1137" s="25"/>
      <c r="E1137" s="25"/>
      <c r="F1137" s="31"/>
      <c r="G1137" s="31"/>
      <c r="H1137" s="31"/>
      <c r="J1137" s="1"/>
      <c r="L1137" s="1"/>
      <c r="M1137" s="1"/>
      <c r="O1137" s="4"/>
      <c r="P1137" s="23"/>
      <c r="AN1137" s="1"/>
    </row>
    <row r="1138" spans="1:40" ht="12.75">
      <c r="A1138" s="16"/>
      <c r="B1138" s="22"/>
      <c r="C1138" s="25"/>
      <c r="E1138" s="25"/>
      <c r="F1138" s="31"/>
      <c r="G1138" s="31"/>
      <c r="H1138" s="31"/>
      <c r="J1138" s="1"/>
      <c r="L1138" s="1"/>
      <c r="M1138" s="1"/>
      <c r="O1138" s="4"/>
      <c r="P1138" s="23"/>
      <c r="AN1138" s="1"/>
    </row>
    <row r="1139" spans="1:40" ht="12.75">
      <c r="A1139" s="16"/>
      <c r="B1139" s="22"/>
      <c r="C1139" s="25"/>
      <c r="E1139" s="25"/>
      <c r="F1139" s="31"/>
      <c r="G1139" s="31"/>
      <c r="H1139" s="31"/>
      <c r="J1139" s="1"/>
      <c r="L1139" s="1"/>
      <c r="M1139" s="1"/>
      <c r="O1139" s="4"/>
      <c r="P1139" s="23"/>
      <c r="AN1139" s="1"/>
    </row>
    <row r="1140" spans="1:40" ht="12.75">
      <c r="A1140" s="16"/>
      <c r="B1140" s="22"/>
      <c r="C1140" s="25"/>
      <c r="E1140" s="25"/>
      <c r="F1140" s="31"/>
      <c r="G1140" s="31"/>
      <c r="H1140" s="31"/>
      <c r="J1140" s="1"/>
      <c r="L1140" s="1"/>
      <c r="M1140" s="1"/>
      <c r="O1140" s="4"/>
      <c r="P1140" s="23"/>
      <c r="AN1140" s="1"/>
    </row>
    <row r="1141" spans="1:40" ht="12.75">
      <c r="A1141" s="16"/>
      <c r="B1141" s="22"/>
      <c r="C1141" s="25"/>
      <c r="E1141" s="25"/>
      <c r="F1141" s="31"/>
      <c r="G1141" s="31"/>
      <c r="H1141" s="31"/>
      <c r="J1141" s="1"/>
      <c r="L1141" s="1"/>
      <c r="M1141" s="1"/>
      <c r="O1141" s="4"/>
      <c r="P1141" s="23"/>
      <c r="AN1141" s="1"/>
    </row>
    <row r="1142" spans="1:40" ht="12.75">
      <c r="A1142" s="16"/>
      <c r="B1142" s="22"/>
      <c r="C1142" s="25"/>
      <c r="E1142" s="25"/>
      <c r="F1142" s="31"/>
      <c r="G1142" s="31"/>
      <c r="H1142" s="31"/>
      <c r="J1142" s="1"/>
      <c r="L1142" s="1"/>
      <c r="M1142" s="1"/>
      <c r="O1142" s="4"/>
      <c r="P1142" s="23"/>
      <c r="AN1142" s="1"/>
    </row>
    <row r="1143" spans="1:40" ht="12.75">
      <c r="A1143" s="16"/>
      <c r="B1143" s="22"/>
      <c r="C1143" s="25"/>
      <c r="E1143" s="25"/>
      <c r="F1143" s="31"/>
      <c r="G1143" s="31"/>
      <c r="H1143" s="31"/>
      <c r="J1143" s="1"/>
      <c r="L1143" s="1"/>
      <c r="M1143" s="1"/>
      <c r="O1143" s="4"/>
      <c r="P1143" s="23"/>
      <c r="AN1143" s="1"/>
    </row>
    <row r="1144" spans="1:40" ht="12.75">
      <c r="A1144" s="16"/>
      <c r="B1144" s="22"/>
      <c r="C1144" s="25"/>
      <c r="E1144" s="25"/>
      <c r="F1144" s="31"/>
      <c r="G1144" s="31"/>
      <c r="H1144" s="31"/>
      <c r="J1144" s="1"/>
      <c r="L1144" s="1"/>
      <c r="M1144" s="1"/>
      <c r="O1144" s="4"/>
      <c r="P1144" s="23"/>
      <c r="AN1144" s="1"/>
    </row>
    <row r="1145" spans="1:40" ht="12.75">
      <c r="A1145" s="16"/>
      <c r="B1145" s="22"/>
      <c r="C1145" s="25"/>
      <c r="E1145" s="25"/>
      <c r="F1145" s="31"/>
      <c r="G1145" s="31"/>
      <c r="H1145" s="31"/>
      <c r="J1145" s="1"/>
      <c r="L1145" s="1"/>
      <c r="M1145" s="1"/>
      <c r="O1145" s="4"/>
      <c r="P1145" s="23"/>
      <c r="AN1145" s="1"/>
    </row>
    <row r="1146" spans="1:40" ht="12.75">
      <c r="A1146" s="16"/>
      <c r="B1146" s="22"/>
      <c r="C1146" s="25"/>
      <c r="E1146" s="25"/>
      <c r="F1146" s="31"/>
      <c r="G1146" s="31"/>
      <c r="H1146" s="31"/>
      <c r="J1146" s="1"/>
      <c r="L1146" s="1"/>
      <c r="M1146" s="1"/>
      <c r="O1146" s="4"/>
      <c r="P1146" s="23"/>
      <c r="AN1146" s="1"/>
    </row>
    <row r="1147" spans="1:40" ht="12.75">
      <c r="A1147" s="16"/>
      <c r="B1147" s="22"/>
      <c r="C1147" s="25"/>
      <c r="E1147" s="25"/>
      <c r="F1147" s="31"/>
      <c r="G1147" s="31"/>
      <c r="H1147" s="31"/>
      <c r="J1147" s="1"/>
      <c r="L1147" s="1"/>
      <c r="M1147" s="1"/>
      <c r="O1147" s="4"/>
      <c r="P1147" s="23"/>
      <c r="AN1147" s="1"/>
    </row>
    <row r="1148" spans="1:40" ht="12.75">
      <c r="A1148" s="16"/>
      <c r="B1148" s="22"/>
      <c r="C1148" s="25"/>
      <c r="E1148" s="25"/>
      <c r="F1148" s="31"/>
      <c r="G1148" s="31"/>
      <c r="H1148" s="31"/>
      <c r="J1148" s="1"/>
      <c r="L1148" s="1"/>
      <c r="M1148" s="1"/>
      <c r="O1148" s="4"/>
      <c r="P1148" s="23"/>
      <c r="AN1148" s="1"/>
    </row>
    <row r="1149" spans="1:40" ht="12.75">
      <c r="A1149" s="16"/>
      <c r="B1149" s="22"/>
      <c r="C1149" s="25"/>
      <c r="E1149" s="25"/>
      <c r="F1149" s="31"/>
      <c r="G1149" s="31"/>
      <c r="H1149" s="31"/>
      <c r="J1149" s="1"/>
      <c r="L1149" s="1"/>
      <c r="M1149" s="1"/>
      <c r="O1149" s="4"/>
      <c r="P1149" s="23"/>
      <c r="AN1149" s="1"/>
    </row>
    <row r="1150" spans="1:40" ht="12.75">
      <c r="A1150" s="16"/>
      <c r="B1150" s="22"/>
      <c r="C1150" s="25"/>
      <c r="E1150" s="25"/>
      <c r="F1150" s="31"/>
      <c r="G1150" s="31"/>
      <c r="H1150" s="31"/>
      <c r="J1150" s="1"/>
      <c r="L1150" s="1"/>
      <c r="M1150" s="1"/>
      <c r="O1150" s="4"/>
      <c r="P1150" s="23"/>
      <c r="AN1150" s="1"/>
    </row>
    <row r="1151" spans="1:40" ht="12.75">
      <c r="A1151" s="16"/>
      <c r="B1151" s="22"/>
      <c r="C1151" s="25"/>
      <c r="E1151" s="25"/>
      <c r="F1151" s="31"/>
      <c r="G1151" s="31"/>
      <c r="H1151" s="31"/>
      <c r="J1151" s="1"/>
      <c r="L1151" s="1"/>
      <c r="M1151" s="1"/>
      <c r="O1151" s="4"/>
      <c r="P1151" s="23"/>
      <c r="AN1151" s="1"/>
    </row>
    <row r="1152" spans="1:40" ht="12.75">
      <c r="A1152" s="16"/>
      <c r="B1152" s="22"/>
      <c r="C1152" s="25"/>
      <c r="E1152" s="25"/>
      <c r="F1152" s="31"/>
      <c r="G1152" s="31"/>
      <c r="H1152" s="31"/>
      <c r="J1152" s="1"/>
      <c r="L1152" s="1"/>
      <c r="M1152" s="1"/>
      <c r="O1152" s="4"/>
      <c r="P1152" s="23"/>
      <c r="AN1152" s="1"/>
    </row>
    <row r="1153" spans="1:40" ht="12.75">
      <c r="A1153" s="16"/>
      <c r="B1153" s="22"/>
      <c r="C1153" s="25"/>
      <c r="E1153" s="25"/>
      <c r="F1153" s="31"/>
      <c r="G1153" s="31"/>
      <c r="H1153" s="31"/>
      <c r="J1153" s="1"/>
      <c r="L1153" s="1"/>
      <c r="M1153" s="1"/>
      <c r="O1153" s="4"/>
      <c r="P1153" s="23"/>
      <c r="AN1153" s="1"/>
    </row>
    <row r="1154" spans="1:40" ht="12.75">
      <c r="A1154" s="16"/>
      <c r="B1154" s="22"/>
      <c r="C1154" s="25"/>
      <c r="E1154" s="25"/>
      <c r="F1154" s="31"/>
      <c r="G1154" s="31"/>
      <c r="H1154" s="31"/>
      <c r="J1154" s="1"/>
      <c r="L1154" s="1"/>
      <c r="M1154" s="1"/>
      <c r="O1154" s="4"/>
      <c r="P1154" s="23"/>
      <c r="AN1154" s="1"/>
    </row>
    <row r="1155" spans="1:40" ht="12.75">
      <c r="A1155" s="16"/>
      <c r="B1155" s="22"/>
      <c r="C1155" s="25"/>
      <c r="E1155" s="25"/>
      <c r="F1155" s="31"/>
      <c r="G1155" s="31"/>
      <c r="H1155" s="31"/>
      <c r="J1155" s="1"/>
      <c r="L1155" s="1"/>
      <c r="M1155" s="1"/>
      <c r="O1155" s="4"/>
      <c r="P1155" s="23"/>
      <c r="AN1155" s="1"/>
    </row>
    <row r="1156" spans="1:40" ht="12.75">
      <c r="A1156" s="16"/>
      <c r="B1156" s="22"/>
      <c r="C1156" s="25"/>
      <c r="E1156" s="25"/>
      <c r="F1156" s="31"/>
      <c r="G1156" s="31"/>
      <c r="H1156" s="31"/>
      <c r="J1156" s="1"/>
      <c r="L1156" s="1"/>
      <c r="M1156" s="1"/>
      <c r="O1156" s="4"/>
      <c r="P1156" s="23"/>
      <c r="AN1156" s="1"/>
    </row>
    <row r="1157" spans="1:40" ht="12.75">
      <c r="A1157" s="16"/>
      <c r="B1157" s="22"/>
      <c r="C1157" s="25"/>
      <c r="E1157" s="25"/>
      <c r="F1157" s="31"/>
      <c r="G1157" s="31"/>
      <c r="H1157" s="31"/>
      <c r="J1157" s="1"/>
      <c r="L1157" s="1"/>
      <c r="M1157" s="1"/>
      <c r="O1157" s="4"/>
      <c r="P1157" s="23"/>
      <c r="AN1157" s="1"/>
    </row>
    <row r="1158" spans="1:40" ht="12.75">
      <c r="A1158" s="16"/>
      <c r="B1158" s="22"/>
      <c r="C1158" s="25"/>
      <c r="E1158" s="25"/>
      <c r="F1158" s="31"/>
      <c r="G1158" s="31"/>
      <c r="H1158" s="31"/>
      <c r="J1158" s="1"/>
      <c r="L1158" s="1"/>
      <c r="M1158" s="1"/>
      <c r="O1158" s="4"/>
      <c r="P1158" s="23"/>
      <c r="AN1158" s="1"/>
    </row>
    <row r="1159" spans="1:40" ht="12.75">
      <c r="A1159" s="16"/>
      <c r="B1159" s="22"/>
      <c r="C1159" s="25"/>
      <c r="E1159" s="25"/>
      <c r="F1159" s="31"/>
      <c r="G1159" s="31"/>
      <c r="H1159" s="31"/>
      <c r="J1159" s="1"/>
      <c r="L1159" s="1"/>
      <c r="M1159" s="1"/>
      <c r="O1159" s="4"/>
      <c r="P1159" s="23"/>
      <c r="AN1159" s="1"/>
    </row>
    <row r="1160" spans="1:40" ht="12.75">
      <c r="A1160" s="16"/>
      <c r="B1160" s="22"/>
      <c r="C1160" s="25"/>
      <c r="E1160" s="25"/>
      <c r="F1160" s="31"/>
      <c r="G1160" s="31"/>
      <c r="H1160" s="31"/>
      <c r="J1160" s="1"/>
      <c r="L1160" s="1"/>
      <c r="M1160" s="1"/>
      <c r="O1160" s="4"/>
      <c r="P1160" s="23"/>
      <c r="AN1160" s="1"/>
    </row>
    <row r="1161" spans="1:40" ht="12.75">
      <c r="A1161" s="16"/>
      <c r="B1161" s="22"/>
      <c r="C1161" s="25"/>
      <c r="E1161" s="25"/>
      <c r="F1161" s="31"/>
      <c r="G1161" s="31"/>
      <c r="H1161" s="31"/>
      <c r="J1161" s="1"/>
      <c r="L1161" s="1"/>
      <c r="M1161" s="1"/>
      <c r="O1161" s="4"/>
      <c r="P1161" s="23"/>
      <c r="AN1161" s="1"/>
    </row>
    <row r="1162" spans="1:40" ht="12.75">
      <c r="A1162" s="16"/>
      <c r="B1162" s="22"/>
      <c r="C1162" s="25"/>
      <c r="E1162" s="25"/>
      <c r="F1162" s="31"/>
      <c r="G1162" s="31"/>
      <c r="H1162" s="31"/>
      <c r="J1162" s="1"/>
      <c r="L1162" s="1"/>
      <c r="M1162" s="1"/>
      <c r="O1162" s="4"/>
      <c r="P1162" s="23"/>
      <c r="AN1162" s="1"/>
    </row>
    <row r="1163" spans="1:40" ht="12.75">
      <c r="A1163" s="16"/>
      <c r="B1163" s="22"/>
      <c r="C1163" s="25"/>
      <c r="E1163" s="25"/>
      <c r="F1163" s="31"/>
      <c r="G1163" s="31"/>
      <c r="H1163" s="31"/>
      <c r="J1163" s="1"/>
      <c r="L1163" s="1"/>
      <c r="M1163" s="1"/>
      <c r="O1163" s="4"/>
      <c r="P1163" s="23"/>
      <c r="AN1163" s="1"/>
    </row>
    <row r="1164" spans="1:40" ht="12.75">
      <c r="A1164" s="16"/>
      <c r="B1164" s="22"/>
      <c r="C1164" s="25"/>
      <c r="E1164" s="25"/>
      <c r="F1164" s="31"/>
      <c r="G1164" s="31"/>
      <c r="H1164" s="31"/>
      <c r="J1164" s="1"/>
      <c r="L1164" s="1"/>
      <c r="M1164" s="1"/>
      <c r="O1164" s="4"/>
      <c r="P1164" s="23"/>
      <c r="AN1164" s="1"/>
    </row>
    <row r="1165" spans="1:40" ht="12.75">
      <c r="A1165" s="16"/>
      <c r="B1165" s="22"/>
      <c r="C1165" s="25"/>
      <c r="E1165" s="25"/>
      <c r="F1165" s="31"/>
      <c r="G1165" s="31"/>
      <c r="H1165" s="31"/>
      <c r="J1165" s="1"/>
      <c r="L1165" s="1"/>
      <c r="M1165" s="1"/>
      <c r="O1165" s="4"/>
      <c r="P1165" s="23"/>
      <c r="AN1165" s="1"/>
    </row>
    <row r="1166" spans="1:40" ht="12.75">
      <c r="A1166" s="16"/>
      <c r="B1166" s="22"/>
      <c r="C1166" s="25"/>
      <c r="E1166" s="25"/>
      <c r="F1166" s="31"/>
      <c r="G1166" s="31"/>
      <c r="H1166" s="31"/>
      <c r="J1166" s="1"/>
      <c r="L1166" s="1"/>
      <c r="M1166" s="1"/>
      <c r="O1166" s="4"/>
      <c r="P1166" s="23"/>
      <c r="AN1166" s="1"/>
    </row>
    <row r="1167" spans="1:40" ht="12.75">
      <c r="A1167" s="16"/>
      <c r="B1167" s="22"/>
      <c r="C1167" s="25"/>
      <c r="E1167" s="25"/>
      <c r="F1167" s="31"/>
      <c r="G1167" s="31"/>
      <c r="H1167" s="31"/>
      <c r="J1167" s="1"/>
      <c r="L1167" s="1"/>
      <c r="M1167" s="1"/>
      <c r="O1167" s="4"/>
      <c r="P1167" s="23"/>
      <c r="AN1167" s="1"/>
    </row>
    <row r="1168" spans="1:40" ht="12.75">
      <c r="A1168" s="16"/>
      <c r="B1168" s="22"/>
      <c r="C1168" s="25"/>
      <c r="E1168" s="25"/>
      <c r="F1168" s="31"/>
      <c r="G1168" s="31"/>
      <c r="H1168" s="31"/>
      <c r="J1168" s="1"/>
      <c r="L1168" s="1"/>
      <c r="M1168" s="1"/>
      <c r="O1168" s="4"/>
      <c r="P1168" s="23"/>
      <c r="AN1168" s="1"/>
    </row>
    <row r="1169" spans="1:40" ht="12.75">
      <c r="A1169" s="16"/>
      <c r="B1169" s="22"/>
      <c r="C1169" s="25"/>
      <c r="E1169" s="25"/>
      <c r="F1169" s="31"/>
      <c r="G1169" s="31"/>
      <c r="H1169" s="31"/>
      <c r="J1169" s="1"/>
      <c r="L1169" s="1"/>
      <c r="M1169" s="1"/>
      <c r="O1169" s="4"/>
      <c r="P1169" s="23"/>
      <c r="AN1169" s="1"/>
    </row>
    <row r="1170" spans="1:40" ht="12.75">
      <c r="A1170" s="16"/>
      <c r="B1170" s="22"/>
      <c r="C1170" s="25"/>
      <c r="E1170" s="25"/>
      <c r="F1170" s="31"/>
      <c r="G1170" s="31"/>
      <c r="H1170" s="31"/>
      <c r="J1170" s="1"/>
      <c r="L1170" s="1"/>
      <c r="M1170" s="1"/>
      <c r="O1170" s="4"/>
      <c r="P1170" s="23"/>
      <c r="AN1170" s="1"/>
    </row>
    <row r="1171" spans="1:40" ht="12.75">
      <c r="A1171" s="16"/>
      <c r="B1171" s="22"/>
      <c r="C1171" s="25"/>
      <c r="E1171" s="25"/>
      <c r="F1171" s="31"/>
      <c r="G1171" s="31"/>
      <c r="H1171" s="31"/>
      <c r="J1171" s="1"/>
      <c r="L1171" s="1"/>
      <c r="M1171" s="1"/>
      <c r="O1171" s="4"/>
      <c r="P1171" s="23"/>
      <c r="AN1171" s="1"/>
    </row>
    <row r="1172" spans="1:40" ht="12.75">
      <c r="A1172" s="16"/>
      <c r="B1172" s="22"/>
      <c r="C1172" s="25"/>
      <c r="E1172" s="25"/>
      <c r="F1172" s="31"/>
      <c r="G1172" s="31"/>
      <c r="H1172" s="31"/>
      <c r="J1172" s="1"/>
      <c r="L1172" s="1"/>
      <c r="M1172" s="1"/>
      <c r="O1172" s="4"/>
      <c r="P1172" s="23"/>
      <c r="AN1172" s="1"/>
    </row>
    <row r="1173" spans="1:40" ht="12.75">
      <c r="A1173" s="16"/>
      <c r="B1173" s="22"/>
      <c r="C1173" s="25"/>
      <c r="E1173" s="25"/>
      <c r="F1173" s="31"/>
      <c r="G1173" s="31"/>
      <c r="H1173" s="31"/>
      <c r="J1173" s="1"/>
      <c r="L1173" s="1"/>
      <c r="M1173" s="1"/>
      <c r="O1173" s="4"/>
      <c r="P1173" s="23"/>
      <c r="AN1173" s="1"/>
    </row>
    <row r="1174" spans="1:40" ht="12.75">
      <c r="A1174" s="16"/>
      <c r="B1174" s="22"/>
      <c r="C1174" s="25"/>
      <c r="E1174" s="25"/>
      <c r="F1174" s="31"/>
      <c r="G1174" s="31"/>
      <c r="H1174" s="31"/>
      <c r="J1174" s="1"/>
      <c r="L1174" s="1"/>
      <c r="M1174" s="1"/>
      <c r="O1174" s="4"/>
      <c r="P1174" s="23"/>
      <c r="AN1174" s="1"/>
    </row>
    <row r="1175" spans="1:40" ht="12.75">
      <c r="A1175" s="16"/>
      <c r="B1175" s="22"/>
      <c r="C1175" s="25"/>
      <c r="E1175" s="25"/>
      <c r="F1175" s="31"/>
      <c r="G1175" s="31"/>
      <c r="H1175" s="31"/>
      <c r="J1175" s="1"/>
      <c r="L1175" s="1"/>
      <c r="M1175" s="1"/>
      <c r="O1175" s="4"/>
      <c r="P1175" s="23"/>
      <c r="AN1175" s="1"/>
    </row>
    <row r="1176" spans="1:40" ht="12.75">
      <c r="A1176" s="16"/>
      <c r="B1176" s="22"/>
      <c r="C1176" s="25"/>
      <c r="E1176" s="25"/>
      <c r="F1176" s="31"/>
      <c r="G1176" s="31"/>
      <c r="H1176" s="31"/>
      <c r="J1176" s="1"/>
      <c r="L1176" s="1"/>
      <c r="M1176" s="1"/>
      <c r="O1176" s="4"/>
      <c r="P1176" s="23"/>
      <c r="AN1176" s="1"/>
    </row>
    <row r="1177" spans="1:40" ht="12.75">
      <c r="A1177" s="16"/>
      <c r="B1177" s="22"/>
      <c r="C1177" s="25"/>
      <c r="E1177" s="25"/>
      <c r="F1177" s="31"/>
      <c r="G1177" s="31"/>
      <c r="H1177" s="31"/>
      <c r="J1177" s="1"/>
      <c r="L1177" s="1"/>
      <c r="M1177" s="1"/>
      <c r="O1177" s="4"/>
      <c r="P1177" s="23"/>
      <c r="AN1177" s="1"/>
    </row>
    <row r="1178" spans="1:40" ht="12.75">
      <c r="A1178" s="16"/>
      <c r="B1178" s="22"/>
      <c r="C1178" s="25"/>
      <c r="E1178" s="25"/>
      <c r="F1178" s="31"/>
      <c r="G1178" s="31"/>
      <c r="H1178" s="31"/>
      <c r="J1178" s="1"/>
      <c r="L1178" s="1"/>
      <c r="M1178" s="1"/>
      <c r="O1178" s="4"/>
      <c r="P1178" s="23"/>
      <c r="AN1178" s="1"/>
    </row>
    <row r="1179" spans="1:40" ht="12.75">
      <c r="A1179" s="16"/>
      <c r="B1179" s="22"/>
      <c r="C1179" s="25"/>
      <c r="E1179" s="25"/>
      <c r="F1179" s="31"/>
      <c r="G1179" s="31"/>
      <c r="H1179" s="31"/>
      <c r="J1179" s="1"/>
      <c r="L1179" s="1"/>
      <c r="M1179" s="1"/>
      <c r="O1179" s="4"/>
      <c r="P1179" s="23"/>
      <c r="AN1179" s="1"/>
    </row>
    <row r="1180" spans="1:40" ht="12.75">
      <c r="A1180" s="16"/>
      <c r="B1180" s="22"/>
      <c r="C1180" s="25"/>
      <c r="E1180" s="25"/>
      <c r="F1180" s="31"/>
      <c r="G1180" s="31"/>
      <c r="H1180" s="31"/>
      <c r="J1180" s="1"/>
      <c r="L1180" s="1"/>
      <c r="M1180" s="1"/>
      <c r="O1180" s="4"/>
      <c r="P1180" s="23"/>
      <c r="AN1180" s="1"/>
    </row>
    <row r="1181" spans="1:40" ht="12.75">
      <c r="A1181" s="16"/>
      <c r="B1181" s="22"/>
      <c r="C1181" s="25"/>
      <c r="E1181" s="25"/>
      <c r="F1181" s="31"/>
      <c r="G1181" s="31"/>
      <c r="H1181" s="31"/>
      <c r="J1181" s="1"/>
      <c r="L1181" s="1"/>
      <c r="M1181" s="1"/>
      <c r="O1181" s="4"/>
      <c r="P1181" s="23"/>
      <c r="AN1181" s="1"/>
    </row>
    <row r="1182" spans="1:40" ht="12.75">
      <c r="A1182" s="16"/>
      <c r="B1182" s="22"/>
      <c r="C1182" s="25"/>
      <c r="E1182" s="25"/>
      <c r="F1182" s="31"/>
      <c r="G1182" s="31"/>
      <c r="H1182" s="31"/>
      <c r="J1182" s="1"/>
      <c r="L1182" s="1"/>
      <c r="M1182" s="1"/>
      <c r="O1182" s="4"/>
      <c r="P1182" s="23"/>
      <c r="AN1182" s="1"/>
    </row>
    <row r="1183" spans="1:40" ht="12.75">
      <c r="A1183" s="16"/>
      <c r="B1183" s="22"/>
      <c r="C1183" s="25"/>
      <c r="E1183" s="25"/>
      <c r="F1183" s="31"/>
      <c r="G1183" s="31"/>
      <c r="H1183" s="31"/>
      <c r="J1183" s="1"/>
      <c r="L1183" s="1"/>
      <c r="M1183" s="1"/>
      <c r="O1183" s="4"/>
      <c r="P1183" s="23"/>
      <c r="AN1183" s="1"/>
    </row>
    <row r="1184" spans="1:40" ht="12.75">
      <c r="A1184" s="16"/>
      <c r="B1184" s="22"/>
      <c r="C1184" s="25"/>
      <c r="E1184" s="25"/>
      <c r="F1184" s="31"/>
      <c r="G1184" s="31"/>
      <c r="H1184" s="31"/>
      <c r="J1184" s="1"/>
      <c r="L1184" s="1"/>
      <c r="M1184" s="1"/>
      <c r="O1184" s="4"/>
      <c r="P1184" s="23"/>
      <c r="AN1184" s="1"/>
    </row>
    <row r="1185" spans="1:40" ht="12.75">
      <c r="A1185" s="16"/>
      <c r="B1185" s="22"/>
      <c r="C1185" s="25"/>
      <c r="E1185" s="25"/>
      <c r="F1185" s="31"/>
      <c r="G1185" s="31"/>
      <c r="H1185" s="31"/>
      <c r="J1185" s="1"/>
      <c r="L1185" s="1"/>
      <c r="M1185" s="1"/>
      <c r="O1185" s="4"/>
      <c r="P1185" s="23"/>
      <c r="AN1185" s="1"/>
    </row>
    <row r="1186" spans="1:40" ht="12.75">
      <c r="A1186" s="16"/>
      <c r="B1186" s="22"/>
      <c r="C1186" s="25"/>
      <c r="E1186" s="25"/>
      <c r="F1186" s="31"/>
      <c r="G1186" s="31"/>
      <c r="H1186" s="31"/>
      <c r="J1186" s="1"/>
      <c r="L1186" s="1"/>
      <c r="M1186" s="1"/>
      <c r="O1186" s="4"/>
      <c r="P1186" s="23"/>
      <c r="AN1186" s="1"/>
    </row>
    <row r="1187" spans="1:40" ht="12.75">
      <c r="A1187" s="16"/>
      <c r="B1187" s="22"/>
      <c r="C1187" s="25"/>
      <c r="E1187" s="25"/>
      <c r="F1187" s="31"/>
      <c r="G1187" s="31"/>
      <c r="H1187" s="31"/>
      <c r="J1187" s="1"/>
      <c r="L1187" s="1"/>
      <c r="M1187" s="1"/>
      <c r="O1187" s="4"/>
      <c r="P1187" s="23"/>
      <c r="AN1187" s="1"/>
    </row>
    <row r="1188" spans="1:40" ht="12.75">
      <c r="A1188" s="16"/>
      <c r="B1188" s="22"/>
      <c r="C1188" s="25"/>
      <c r="E1188" s="25"/>
      <c r="F1188" s="31"/>
      <c r="G1188" s="31"/>
      <c r="H1188" s="31"/>
      <c r="J1188" s="1"/>
      <c r="L1188" s="1"/>
      <c r="M1188" s="1"/>
      <c r="O1188" s="4"/>
      <c r="P1188" s="23"/>
      <c r="AN1188" s="1"/>
    </row>
    <row r="1189" spans="1:40" ht="12.75">
      <c r="A1189" s="16"/>
      <c r="B1189" s="22"/>
      <c r="C1189" s="25"/>
      <c r="E1189" s="25"/>
      <c r="F1189" s="31"/>
      <c r="G1189" s="31"/>
      <c r="H1189" s="31"/>
      <c r="J1189" s="1"/>
      <c r="L1189" s="1"/>
      <c r="M1189" s="1"/>
      <c r="O1189" s="4"/>
      <c r="P1189" s="23"/>
      <c r="AN1189" s="1"/>
    </row>
    <row r="1190" spans="1:16" ht="12.75">
      <c r="A1190" s="16"/>
      <c r="B1190" s="22"/>
      <c r="C1190" s="25"/>
      <c r="E1190" s="25"/>
      <c r="F1190" s="31"/>
      <c r="G1190" s="31"/>
      <c r="H1190" s="31"/>
      <c r="J1190" s="1"/>
      <c r="L1190" s="1"/>
      <c r="M1190" s="1"/>
      <c r="O1190" s="4"/>
      <c r="P1190" s="23"/>
    </row>
    <row r="1191" spans="1:16" ht="12.75">
      <c r="A1191" s="16"/>
      <c r="B1191" s="22"/>
      <c r="C1191" s="25"/>
      <c r="E1191" s="25"/>
      <c r="F1191" s="31"/>
      <c r="G1191" s="31"/>
      <c r="H1191" s="31"/>
      <c r="J1191" s="1"/>
      <c r="L1191" s="1"/>
      <c r="M1191" s="1"/>
      <c r="O1191" s="4"/>
      <c r="P1191" s="23"/>
    </row>
    <row r="1192" spans="1:16" ht="12.75">
      <c r="A1192" s="16"/>
      <c r="B1192" s="22"/>
      <c r="C1192" s="25"/>
      <c r="E1192" s="25"/>
      <c r="F1192" s="31"/>
      <c r="G1192" s="31"/>
      <c r="H1192" s="31"/>
      <c r="J1192" s="1"/>
      <c r="L1192" s="1"/>
      <c r="M1192" s="1"/>
      <c r="O1192" s="4"/>
      <c r="P1192" s="23"/>
    </row>
    <row r="1193" spans="1:16" ht="12.75">
      <c r="A1193" s="16"/>
      <c r="B1193" s="22"/>
      <c r="C1193" s="25"/>
      <c r="E1193" s="25"/>
      <c r="F1193" s="31"/>
      <c r="G1193" s="31"/>
      <c r="H1193" s="31"/>
      <c r="J1193" s="1"/>
      <c r="L1193" s="1"/>
      <c r="M1193" s="1"/>
      <c r="O1193" s="4"/>
      <c r="P1193" s="23"/>
    </row>
    <row r="1194" spans="1:16" ht="12.75">
      <c r="A1194" s="16"/>
      <c r="B1194" s="22"/>
      <c r="C1194" s="25"/>
      <c r="E1194" s="25"/>
      <c r="F1194" s="31"/>
      <c r="G1194" s="31"/>
      <c r="H1194" s="31"/>
      <c r="J1194" s="1"/>
      <c r="L1194" s="1"/>
      <c r="M1194" s="1"/>
      <c r="O1194" s="4"/>
      <c r="P1194" s="23"/>
    </row>
    <row r="1195" spans="1:16" ht="12.75">
      <c r="A1195" s="16"/>
      <c r="B1195" s="22"/>
      <c r="C1195" s="25"/>
      <c r="E1195" s="25"/>
      <c r="F1195" s="31"/>
      <c r="G1195" s="31"/>
      <c r="H1195" s="31"/>
      <c r="J1195" s="1"/>
      <c r="L1195" s="1"/>
      <c r="M1195" s="1"/>
      <c r="O1195" s="4"/>
      <c r="P1195" s="23"/>
    </row>
    <row r="1196" spans="1:16" ht="12.75">
      <c r="A1196" s="16"/>
      <c r="B1196" s="22"/>
      <c r="C1196" s="25"/>
      <c r="E1196" s="25"/>
      <c r="F1196" s="31"/>
      <c r="G1196" s="31"/>
      <c r="H1196" s="31"/>
      <c r="J1196" s="1"/>
      <c r="L1196" s="1"/>
      <c r="M1196" s="1"/>
      <c r="O1196" s="4"/>
      <c r="P1196" s="23"/>
    </row>
    <row r="1197" spans="1:16" ht="12.75">
      <c r="A1197" s="16"/>
      <c r="B1197" s="22"/>
      <c r="C1197" s="25"/>
      <c r="E1197" s="25"/>
      <c r="F1197" s="31"/>
      <c r="G1197" s="31"/>
      <c r="H1197" s="31"/>
      <c r="J1197" s="1"/>
      <c r="L1197" s="1"/>
      <c r="M1197" s="1"/>
      <c r="O1197" s="4"/>
      <c r="P1197" s="23"/>
    </row>
    <row r="1198" spans="1:16" ht="12.75">
      <c r="A1198" s="16"/>
      <c r="B1198" s="22"/>
      <c r="C1198" s="25"/>
      <c r="E1198" s="25"/>
      <c r="F1198" s="31"/>
      <c r="G1198" s="31"/>
      <c r="H1198" s="31"/>
      <c r="J1198" s="1"/>
      <c r="L1198" s="1"/>
      <c r="M1198" s="1"/>
      <c r="O1198" s="4"/>
      <c r="P1198" s="23"/>
    </row>
    <row r="1199" spans="1:16" ht="12.75">
      <c r="A1199" s="16"/>
      <c r="B1199" s="22"/>
      <c r="C1199" s="25"/>
      <c r="E1199" s="25"/>
      <c r="F1199" s="31"/>
      <c r="G1199" s="31"/>
      <c r="H1199" s="31"/>
      <c r="J1199" s="1"/>
      <c r="L1199" s="1"/>
      <c r="M1199" s="1"/>
      <c r="O1199" s="4"/>
      <c r="P1199" s="23"/>
    </row>
    <row r="1200" spans="1:16" ht="12.75">
      <c r="A1200" s="16"/>
      <c r="B1200" s="22"/>
      <c r="C1200" s="25"/>
      <c r="E1200" s="25"/>
      <c r="F1200" s="31"/>
      <c r="G1200" s="31"/>
      <c r="H1200" s="31"/>
      <c r="J1200" s="1"/>
      <c r="L1200" s="1"/>
      <c r="M1200" s="1"/>
      <c r="O1200" s="4"/>
      <c r="P1200" s="23"/>
    </row>
    <row r="1201" spans="1:16" ht="12.75">
      <c r="A1201" s="16"/>
      <c r="B1201" s="22"/>
      <c r="C1201" s="25"/>
      <c r="E1201" s="25"/>
      <c r="F1201" s="31"/>
      <c r="G1201" s="31"/>
      <c r="H1201" s="31"/>
      <c r="J1201" s="1"/>
      <c r="L1201" s="1"/>
      <c r="M1201" s="1"/>
      <c r="O1201" s="4"/>
      <c r="P1201" s="23"/>
    </row>
    <row r="1202" spans="1:16" ht="12.75">
      <c r="A1202" s="16"/>
      <c r="B1202" s="22"/>
      <c r="C1202" s="25"/>
      <c r="E1202" s="25"/>
      <c r="F1202" s="31"/>
      <c r="G1202" s="31"/>
      <c r="H1202" s="31"/>
      <c r="J1202" s="1"/>
      <c r="L1202" s="1"/>
      <c r="M1202" s="1"/>
      <c r="O1202" s="4"/>
      <c r="P1202" s="23"/>
    </row>
    <row r="1203" spans="1:16" ht="12.75">
      <c r="A1203" s="16"/>
      <c r="B1203" s="22"/>
      <c r="C1203" s="25"/>
      <c r="E1203" s="25"/>
      <c r="F1203" s="31"/>
      <c r="G1203" s="31"/>
      <c r="H1203" s="31"/>
      <c r="J1203" s="1"/>
      <c r="L1203" s="1"/>
      <c r="M1203" s="1"/>
      <c r="O1203" s="4"/>
      <c r="P1203" s="23"/>
    </row>
    <row r="1204" spans="1:16" ht="12.75">
      <c r="A1204" s="16"/>
      <c r="B1204" s="22"/>
      <c r="C1204" s="25"/>
      <c r="E1204" s="25"/>
      <c r="F1204" s="31"/>
      <c r="G1204" s="31"/>
      <c r="H1204" s="31"/>
      <c r="J1204" s="1"/>
      <c r="L1204" s="1"/>
      <c r="M1204" s="1"/>
      <c r="O1204" s="4"/>
      <c r="P1204" s="23"/>
    </row>
    <row r="1205" spans="1:16" ht="12.75">
      <c r="A1205" s="16"/>
      <c r="B1205" s="22"/>
      <c r="C1205" s="25"/>
      <c r="E1205" s="25"/>
      <c r="F1205" s="31"/>
      <c r="G1205" s="31"/>
      <c r="H1205" s="31"/>
      <c r="J1205" s="1"/>
      <c r="L1205" s="1"/>
      <c r="M1205" s="1"/>
      <c r="O1205" s="4"/>
      <c r="P1205" s="23"/>
    </row>
    <row r="1206" spans="1:16" ht="12.75">
      <c r="A1206" s="16"/>
      <c r="B1206" s="22"/>
      <c r="C1206" s="25"/>
      <c r="E1206" s="25"/>
      <c r="F1206" s="31"/>
      <c r="G1206" s="31"/>
      <c r="H1206" s="31"/>
      <c r="J1206" s="1"/>
      <c r="L1206" s="1"/>
      <c r="M1206" s="1"/>
      <c r="O1206" s="4"/>
      <c r="P1206" s="23"/>
    </row>
    <row r="1207" spans="1:16" ht="12.75">
      <c r="A1207" s="16"/>
      <c r="B1207" s="22"/>
      <c r="C1207" s="25"/>
      <c r="E1207" s="25"/>
      <c r="F1207" s="31"/>
      <c r="G1207" s="31"/>
      <c r="H1207" s="31"/>
      <c r="J1207" s="1"/>
      <c r="L1207" s="1"/>
      <c r="M1207" s="1"/>
      <c r="O1207" s="4"/>
      <c r="P1207" s="23"/>
    </row>
    <row r="1208" spans="1:16" ht="12.75">
      <c r="A1208" s="16"/>
      <c r="B1208" s="22"/>
      <c r="C1208" s="25"/>
      <c r="E1208" s="25"/>
      <c r="F1208" s="31"/>
      <c r="G1208" s="31"/>
      <c r="H1208" s="31"/>
      <c r="J1208" s="1"/>
      <c r="L1208" s="1"/>
      <c r="M1208" s="1"/>
      <c r="O1208" s="4"/>
      <c r="P1208" s="23"/>
    </row>
    <row r="1209" spans="1:16" ht="12.75">
      <c r="A1209" s="16"/>
      <c r="B1209" s="22"/>
      <c r="C1209" s="25"/>
      <c r="E1209" s="25"/>
      <c r="F1209" s="31"/>
      <c r="G1209" s="31"/>
      <c r="H1209" s="31"/>
      <c r="J1209" s="1"/>
      <c r="L1209" s="1"/>
      <c r="M1209" s="1"/>
      <c r="O1209" s="4"/>
      <c r="P1209" s="23"/>
    </row>
    <row r="1210" spans="1:16" ht="12.75">
      <c r="A1210" s="16"/>
      <c r="B1210" s="22"/>
      <c r="C1210" s="25"/>
      <c r="E1210" s="25"/>
      <c r="F1210" s="31"/>
      <c r="G1210" s="31"/>
      <c r="H1210" s="31"/>
      <c r="J1210" s="1"/>
      <c r="L1210" s="1"/>
      <c r="M1210" s="1"/>
      <c r="O1210" s="4"/>
      <c r="P1210" s="23"/>
    </row>
    <row r="1211" spans="1:16" ht="12.75">
      <c r="A1211" s="16"/>
      <c r="B1211" s="22"/>
      <c r="C1211" s="25"/>
      <c r="E1211" s="25"/>
      <c r="F1211" s="31"/>
      <c r="G1211" s="31"/>
      <c r="H1211" s="31"/>
      <c r="J1211" s="1"/>
      <c r="L1211" s="1"/>
      <c r="M1211" s="1"/>
      <c r="O1211" s="4"/>
      <c r="P1211" s="23"/>
    </row>
    <row r="1212" spans="1:16" ht="12.75">
      <c r="A1212" s="16"/>
      <c r="B1212" s="22"/>
      <c r="C1212" s="25"/>
      <c r="E1212" s="25"/>
      <c r="F1212" s="31"/>
      <c r="G1212" s="31"/>
      <c r="H1212" s="31"/>
      <c r="J1212" s="1"/>
      <c r="L1212" s="1"/>
      <c r="M1212" s="1"/>
      <c r="O1212" s="4"/>
      <c r="P1212" s="23"/>
    </row>
    <row r="1213" spans="1:16" ht="12.75">
      <c r="A1213" s="16"/>
      <c r="B1213" s="22"/>
      <c r="C1213" s="25"/>
      <c r="E1213" s="25"/>
      <c r="F1213" s="31"/>
      <c r="G1213" s="31"/>
      <c r="H1213" s="31"/>
      <c r="J1213" s="1"/>
      <c r="L1213" s="1"/>
      <c r="M1213" s="1"/>
      <c r="O1213" s="4"/>
      <c r="P1213" s="23"/>
    </row>
    <row r="1214" spans="1:16" ht="12.75">
      <c r="A1214" s="16"/>
      <c r="B1214" s="22"/>
      <c r="C1214" s="25"/>
      <c r="E1214" s="25"/>
      <c r="F1214" s="31"/>
      <c r="G1214" s="31"/>
      <c r="H1214" s="31"/>
      <c r="J1214" s="1"/>
      <c r="L1214" s="1"/>
      <c r="M1214" s="1"/>
      <c r="O1214" s="4"/>
      <c r="P1214" s="23"/>
    </row>
    <row r="1215" spans="1:16" ht="12.75">
      <c r="A1215" s="16"/>
      <c r="B1215" s="22"/>
      <c r="C1215" s="25"/>
      <c r="E1215" s="25"/>
      <c r="F1215" s="31"/>
      <c r="G1215" s="31"/>
      <c r="H1215" s="31"/>
      <c r="J1215" s="1"/>
      <c r="L1215" s="1"/>
      <c r="M1215" s="1"/>
      <c r="O1215" s="4"/>
      <c r="P1215" s="23"/>
    </row>
    <row r="1216" spans="1:16" ht="12.75">
      <c r="A1216" s="16"/>
      <c r="B1216" s="22"/>
      <c r="C1216" s="25"/>
      <c r="E1216" s="25"/>
      <c r="F1216" s="31"/>
      <c r="G1216" s="31"/>
      <c r="H1216" s="31"/>
      <c r="J1216" s="1"/>
      <c r="L1216" s="1"/>
      <c r="M1216" s="1"/>
      <c r="O1216" s="4"/>
      <c r="P1216" s="23"/>
    </row>
    <row r="1217" spans="1:16" ht="12.75">
      <c r="A1217" s="16"/>
      <c r="B1217" s="22"/>
      <c r="C1217" s="25"/>
      <c r="E1217" s="25"/>
      <c r="F1217" s="31"/>
      <c r="G1217" s="31"/>
      <c r="H1217" s="31"/>
      <c r="J1217" s="1"/>
      <c r="L1217" s="1"/>
      <c r="M1217" s="1"/>
      <c r="O1217" s="4"/>
      <c r="P1217" s="23"/>
    </row>
    <row r="1218" spans="1:16" ht="12.75">
      <c r="A1218" s="16"/>
      <c r="B1218" s="22"/>
      <c r="C1218" s="25"/>
      <c r="E1218" s="25"/>
      <c r="F1218" s="31"/>
      <c r="G1218" s="31"/>
      <c r="H1218" s="31"/>
      <c r="J1218" s="1"/>
      <c r="L1218" s="1"/>
      <c r="M1218" s="1"/>
      <c r="O1218" s="4"/>
      <c r="P1218" s="23"/>
    </row>
    <row r="1219" spans="1:16" ht="12.75">
      <c r="A1219" s="16"/>
      <c r="B1219" s="22"/>
      <c r="C1219" s="25"/>
      <c r="E1219" s="25"/>
      <c r="F1219" s="31"/>
      <c r="G1219" s="31"/>
      <c r="H1219" s="31"/>
      <c r="J1219" s="1"/>
      <c r="L1219" s="1"/>
      <c r="M1219" s="1"/>
      <c r="O1219" s="4"/>
      <c r="P1219" s="23"/>
    </row>
    <row r="1220" spans="1:16" ht="12.75">
      <c r="A1220" s="16"/>
      <c r="B1220" s="22"/>
      <c r="C1220" s="25"/>
      <c r="E1220" s="25"/>
      <c r="F1220" s="31"/>
      <c r="G1220" s="31"/>
      <c r="H1220" s="31"/>
      <c r="J1220" s="1"/>
      <c r="L1220" s="1"/>
      <c r="M1220" s="1"/>
      <c r="O1220" s="4"/>
      <c r="P1220" s="23"/>
    </row>
    <row r="1221" spans="1:16" ht="12.75">
      <c r="A1221" s="16"/>
      <c r="B1221" s="22"/>
      <c r="C1221" s="25"/>
      <c r="E1221" s="25"/>
      <c r="F1221" s="31"/>
      <c r="G1221" s="31"/>
      <c r="H1221" s="31"/>
      <c r="J1221" s="1"/>
      <c r="L1221" s="1"/>
      <c r="M1221" s="1"/>
      <c r="O1221" s="4"/>
      <c r="P1221" s="23"/>
    </row>
    <row r="1222" spans="1:16" ht="12.75">
      <c r="A1222" s="16"/>
      <c r="B1222" s="22"/>
      <c r="C1222" s="25"/>
      <c r="E1222" s="25"/>
      <c r="F1222" s="31"/>
      <c r="G1222" s="31"/>
      <c r="H1222" s="31"/>
      <c r="J1222" s="1"/>
      <c r="L1222" s="1"/>
      <c r="M1222" s="1"/>
      <c r="O1222" s="4"/>
      <c r="P1222" s="23"/>
    </row>
    <row r="1223" spans="1:16" ht="12.75">
      <c r="A1223" s="16"/>
      <c r="B1223" s="22"/>
      <c r="C1223" s="25"/>
      <c r="E1223" s="25"/>
      <c r="F1223" s="31"/>
      <c r="G1223" s="31"/>
      <c r="H1223" s="31"/>
      <c r="J1223" s="1"/>
      <c r="L1223" s="1"/>
      <c r="M1223" s="1"/>
      <c r="O1223" s="4"/>
      <c r="P1223" s="23"/>
    </row>
    <row r="1224" spans="1:16" ht="12.75">
      <c r="A1224" s="16"/>
      <c r="B1224" s="22"/>
      <c r="C1224" s="25"/>
      <c r="E1224" s="25"/>
      <c r="F1224" s="31"/>
      <c r="G1224" s="31"/>
      <c r="H1224" s="31"/>
      <c r="J1224" s="1"/>
      <c r="L1224" s="1"/>
      <c r="M1224" s="1"/>
      <c r="O1224" s="4"/>
      <c r="P1224" s="23"/>
    </row>
    <row r="1225" spans="1:16" ht="12.75">
      <c r="A1225" s="16"/>
      <c r="B1225" s="22"/>
      <c r="C1225" s="25"/>
      <c r="E1225" s="25"/>
      <c r="F1225" s="31"/>
      <c r="G1225" s="31"/>
      <c r="H1225" s="31"/>
      <c r="J1225" s="1"/>
      <c r="L1225" s="1"/>
      <c r="M1225" s="1"/>
      <c r="O1225" s="4"/>
      <c r="P1225" s="23"/>
    </row>
    <row r="1226" spans="1:16" ht="12.75">
      <c r="A1226" s="16"/>
      <c r="B1226" s="22"/>
      <c r="C1226" s="25"/>
      <c r="E1226" s="25"/>
      <c r="F1226" s="31"/>
      <c r="G1226" s="31"/>
      <c r="H1226" s="31"/>
      <c r="J1226" s="1"/>
      <c r="L1226" s="1"/>
      <c r="M1226" s="1"/>
      <c r="O1226" s="4"/>
      <c r="P1226" s="23"/>
    </row>
    <row r="1227" spans="1:16" ht="12.75">
      <c r="A1227" s="16"/>
      <c r="B1227" s="22"/>
      <c r="C1227" s="25"/>
      <c r="E1227" s="25"/>
      <c r="F1227" s="31"/>
      <c r="G1227" s="31"/>
      <c r="H1227" s="31"/>
      <c r="J1227" s="1"/>
      <c r="L1227" s="1"/>
      <c r="M1227" s="1"/>
      <c r="O1227" s="4"/>
      <c r="P1227" s="23"/>
    </row>
    <row r="1228" spans="1:16" ht="12.75">
      <c r="A1228" s="16"/>
      <c r="B1228" s="22"/>
      <c r="C1228" s="25"/>
      <c r="E1228" s="25"/>
      <c r="F1228" s="31"/>
      <c r="G1228" s="31"/>
      <c r="H1228" s="31"/>
      <c r="J1228" s="1"/>
      <c r="L1228" s="1"/>
      <c r="M1228" s="1"/>
      <c r="O1228" s="4"/>
      <c r="P1228" s="23"/>
    </row>
    <row r="1229" spans="1:16" ht="12.75">
      <c r="A1229" s="16"/>
      <c r="B1229" s="22"/>
      <c r="C1229" s="25"/>
      <c r="E1229" s="25"/>
      <c r="F1229" s="31"/>
      <c r="G1229" s="31"/>
      <c r="H1229" s="31"/>
      <c r="J1229" s="1"/>
      <c r="L1229" s="1"/>
      <c r="M1229" s="1"/>
      <c r="O1229" s="4"/>
      <c r="P1229" s="23"/>
    </row>
    <row r="1230" spans="1:16" ht="12.75">
      <c r="A1230" s="16"/>
      <c r="B1230" s="22"/>
      <c r="C1230" s="25"/>
      <c r="E1230" s="25"/>
      <c r="F1230" s="31"/>
      <c r="G1230" s="31"/>
      <c r="H1230" s="31"/>
      <c r="J1230" s="1"/>
      <c r="L1230" s="1"/>
      <c r="M1230" s="1"/>
      <c r="O1230" s="4"/>
      <c r="P1230" s="23"/>
    </row>
    <row r="1231" spans="1:16" ht="12.75">
      <c r="A1231" s="16"/>
      <c r="B1231" s="22"/>
      <c r="C1231" s="25"/>
      <c r="E1231" s="25"/>
      <c r="F1231" s="31"/>
      <c r="G1231" s="31"/>
      <c r="H1231" s="31"/>
      <c r="J1231" s="1"/>
      <c r="L1231" s="1"/>
      <c r="M1231" s="1"/>
      <c r="O1231" s="4"/>
      <c r="P1231" s="23"/>
    </row>
    <row r="1232" spans="1:16" ht="12.75">
      <c r="A1232" s="16"/>
      <c r="B1232" s="22"/>
      <c r="C1232" s="25"/>
      <c r="E1232" s="25"/>
      <c r="F1232" s="31"/>
      <c r="G1232" s="31"/>
      <c r="H1232" s="31"/>
      <c r="J1232" s="1"/>
      <c r="L1232" s="1"/>
      <c r="M1232" s="1"/>
      <c r="O1232" s="4"/>
      <c r="P1232" s="23"/>
    </row>
    <row r="1233" spans="1:16" ht="12.75">
      <c r="A1233" s="16"/>
      <c r="B1233" s="22"/>
      <c r="C1233" s="25"/>
      <c r="E1233" s="25"/>
      <c r="F1233" s="31"/>
      <c r="G1233" s="31"/>
      <c r="H1233" s="31"/>
      <c r="J1233" s="1"/>
      <c r="L1233" s="1"/>
      <c r="M1233" s="1"/>
      <c r="O1233" s="4"/>
      <c r="P1233" s="23"/>
    </row>
    <row r="1234" spans="1:16" ht="12.75">
      <c r="A1234" s="16"/>
      <c r="B1234" s="22"/>
      <c r="C1234" s="25"/>
      <c r="E1234" s="25"/>
      <c r="F1234" s="31"/>
      <c r="G1234" s="31"/>
      <c r="H1234" s="31"/>
      <c r="J1234" s="1"/>
      <c r="L1234" s="1"/>
      <c r="M1234" s="1"/>
      <c r="O1234" s="4"/>
      <c r="P1234" s="23"/>
    </row>
    <row r="1235" spans="1:16" ht="12.75">
      <c r="A1235" s="16"/>
      <c r="B1235" s="22"/>
      <c r="C1235" s="25"/>
      <c r="E1235" s="25"/>
      <c r="F1235" s="31"/>
      <c r="G1235" s="31"/>
      <c r="H1235" s="31"/>
      <c r="J1235" s="1"/>
      <c r="L1235" s="1"/>
      <c r="M1235" s="1"/>
      <c r="O1235" s="4"/>
      <c r="P1235" s="23"/>
    </row>
    <row r="1236" spans="1:16" ht="12.75">
      <c r="A1236" s="16"/>
      <c r="B1236" s="22"/>
      <c r="C1236" s="25"/>
      <c r="E1236" s="25"/>
      <c r="F1236" s="31"/>
      <c r="G1236" s="31"/>
      <c r="H1236" s="31"/>
      <c r="J1236" s="1"/>
      <c r="L1236" s="1"/>
      <c r="M1236" s="1"/>
      <c r="O1236" s="4"/>
      <c r="P1236" s="23"/>
    </row>
    <row r="1237" spans="1:16" ht="12.75">
      <c r="A1237" s="16"/>
      <c r="B1237" s="22"/>
      <c r="C1237" s="25"/>
      <c r="E1237" s="25"/>
      <c r="F1237" s="31"/>
      <c r="G1237" s="31"/>
      <c r="H1237" s="31"/>
      <c r="J1237" s="1"/>
      <c r="L1237" s="1"/>
      <c r="M1237" s="1"/>
      <c r="O1237" s="4"/>
      <c r="P1237" s="23"/>
    </row>
    <row r="1238" spans="1:16" ht="12.75">
      <c r="A1238" s="16"/>
      <c r="B1238" s="22"/>
      <c r="C1238" s="25"/>
      <c r="E1238" s="25"/>
      <c r="F1238" s="31"/>
      <c r="G1238" s="31"/>
      <c r="H1238" s="31"/>
      <c r="J1238" s="1"/>
      <c r="L1238" s="1"/>
      <c r="M1238" s="1"/>
      <c r="O1238" s="4"/>
      <c r="P1238" s="23"/>
    </row>
    <row r="1239" spans="1:16" ht="12.75">
      <c r="A1239" s="16"/>
      <c r="B1239" s="22"/>
      <c r="C1239" s="25"/>
      <c r="E1239" s="25"/>
      <c r="F1239" s="31"/>
      <c r="G1239" s="31"/>
      <c r="H1239" s="31"/>
      <c r="J1239" s="1"/>
      <c r="L1239" s="1"/>
      <c r="M1239" s="1"/>
      <c r="O1239" s="4"/>
      <c r="P1239" s="23"/>
    </row>
    <row r="1240" spans="1:16" ht="12.75">
      <c r="A1240" s="16"/>
      <c r="B1240" s="22"/>
      <c r="C1240" s="25"/>
      <c r="E1240" s="25"/>
      <c r="F1240" s="31"/>
      <c r="G1240" s="31"/>
      <c r="H1240" s="31"/>
      <c r="J1240" s="1"/>
      <c r="L1240" s="1"/>
      <c r="M1240" s="1"/>
      <c r="O1240" s="4"/>
      <c r="P1240" s="23"/>
    </row>
    <row r="1241" spans="1:16" ht="12.75">
      <c r="A1241" s="16"/>
      <c r="B1241" s="22"/>
      <c r="C1241" s="25"/>
      <c r="E1241" s="25"/>
      <c r="F1241" s="31"/>
      <c r="G1241" s="31"/>
      <c r="H1241" s="31"/>
      <c r="J1241" s="1"/>
      <c r="L1241" s="1"/>
      <c r="M1241" s="1"/>
      <c r="O1241" s="4"/>
      <c r="P1241" s="23"/>
    </row>
    <row r="1242" spans="1:16" ht="12.75">
      <c r="A1242" s="16"/>
      <c r="B1242" s="22"/>
      <c r="C1242" s="25"/>
      <c r="E1242" s="25"/>
      <c r="F1242" s="31"/>
      <c r="G1242" s="31"/>
      <c r="H1242" s="31"/>
      <c r="J1242" s="1"/>
      <c r="L1242" s="1"/>
      <c r="M1242" s="1"/>
      <c r="O1242" s="4"/>
      <c r="P1242" s="23"/>
    </row>
    <row r="1243" spans="1:16" ht="12.75">
      <c r="A1243" s="16"/>
      <c r="B1243" s="22"/>
      <c r="C1243" s="25"/>
      <c r="E1243" s="25"/>
      <c r="F1243" s="31"/>
      <c r="G1243" s="31"/>
      <c r="H1243" s="31"/>
      <c r="J1243" s="1"/>
      <c r="L1243" s="1"/>
      <c r="M1243" s="1"/>
      <c r="O1243" s="4"/>
      <c r="P1243" s="23"/>
    </row>
    <row r="1244" spans="1:16" ht="12.75">
      <c r="A1244" s="16"/>
      <c r="B1244" s="22"/>
      <c r="C1244" s="25"/>
      <c r="E1244" s="25"/>
      <c r="F1244" s="31"/>
      <c r="G1244" s="31"/>
      <c r="H1244" s="31"/>
      <c r="J1244" s="1"/>
      <c r="L1244" s="1"/>
      <c r="M1244" s="1"/>
      <c r="O1244" s="4"/>
      <c r="P1244" s="23"/>
    </row>
    <row r="1245" spans="1:16" ht="12.75">
      <c r="A1245" s="16"/>
      <c r="B1245" s="22"/>
      <c r="C1245" s="25"/>
      <c r="E1245" s="25"/>
      <c r="F1245" s="31"/>
      <c r="G1245" s="31"/>
      <c r="H1245" s="31"/>
      <c r="J1245" s="1"/>
      <c r="L1245" s="1"/>
      <c r="M1245" s="1"/>
      <c r="O1245" s="4"/>
      <c r="P1245" s="23"/>
    </row>
    <row r="1246" spans="1:16" ht="12.75">
      <c r="A1246" s="16"/>
      <c r="B1246" s="22"/>
      <c r="C1246" s="25"/>
      <c r="E1246" s="25"/>
      <c r="F1246" s="31"/>
      <c r="G1246" s="31"/>
      <c r="H1246" s="31"/>
      <c r="J1246" s="1"/>
      <c r="L1246" s="1"/>
      <c r="M1246" s="1"/>
      <c r="O1246" s="4"/>
      <c r="P1246" s="23"/>
    </row>
    <row r="1247" spans="1:16" ht="12.75">
      <c r="A1247" s="16"/>
      <c r="B1247" s="22"/>
      <c r="C1247" s="25"/>
      <c r="E1247" s="25"/>
      <c r="F1247" s="31"/>
      <c r="G1247" s="31"/>
      <c r="H1247" s="31"/>
      <c r="J1247" s="1"/>
      <c r="L1247" s="1"/>
      <c r="M1247" s="1"/>
      <c r="O1247" s="4"/>
      <c r="P1247" s="23"/>
    </row>
    <row r="1248" spans="1:16" ht="12.75">
      <c r="A1248" s="16"/>
      <c r="B1248" s="22"/>
      <c r="C1248" s="25"/>
      <c r="E1248" s="25"/>
      <c r="F1248" s="31"/>
      <c r="G1248" s="31"/>
      <c r="H1248" s="31"/>
      <c r="J1248" s="1"/>
      <c r="L1248" s="1"/>
      <c r="M1248" s="1"/>
      <c r="O1248" s="4"/>
      <c r="P1248" s="23"/>
    </row>
    <row r="1249" spans="1:16" ht="12.75">
      <c r="A1249" s="16"/>
      <c r="B1249" s="22"/>
      <c r="C1249" s="25"/>
      <c r="E1249" s="25"/>
      <c r="F1249" s="31"/>
      <c r="G1249" s="31"/>
      <c r="H1249" s="31"/>
      <c r="J1249" s="1"/>
      <c r="L1249" s="1"/>
      <c r="M1249" s="1"/>
      <c r="O1249" s="4"/>
      <c r="P1249" s="23"/>
    </row>
    <row r="1250" spans="1:16" ht="12.75">
      <c r="A1250" s="16"/>
      <c r="B1250" s="22"/>
      <c r="C1250" s="25"/>
      <c r="E1250" s="25"/>
      <c r="F1250" s="31"/>
      <c r="G1250" s="31"/>
      <c r="H1250" s="31"/>
      <c r="J1250" s="1"/>
      <c r="L1250" s="1"/>
      <c r="M1250" s="1"/>
      <c r="O1250" s="4"/>
      <c r="P1250" s="23"/>
    </row>
    <row r="1251" spans="1:16" ht="12.75">
      <c r="A1251" s="16"/>
      <c r="B1251" s="22"/>
      <c r="C1251" s="25"/>
      <c r="E1251" s="25"/>
      <c r="F1251" s="31"/>
      <c r="G1251" s="31"/>
      <c r="H1251" s="31"/>
      <c r="J1251" s="1"/>
      <c r="L1251" s="1"/>
      <c r="M1251" s="1"/>
      <c r="O1251" s="4"/>
      <c r="P1251" s="23"/>
    </row>
    <row r="1252" spans="1:16" ht="12.75">
      <c r="A1252" s="16"/>
      <c r="B1252" s="22"/>
      <c r="C1252" s="25"/>
      <c r="E1252" s="25"/>
      <c r="F1252" s="31"/>
      <c r="G1252" s="31"/>
      <c r="H1252" s="31"/>
      <c r="J1252" s="1"/>
      <c r="L1252" s="1"/>
      <c r="M1252" s="1"/>
      <c r="O1252" s="4"/>
      <c r="P1252" s="23"/>
    </row>
    <row r="1253" spans="1:16" ht="12.75">
      <c r="A1253" s="16"/>
      <c r="B1253" s="22"/>
      <c r="C1253" s="25"/>
      <c r="E1253" s="25"/>
      <c r="F1253" s="31"/>
      <c r="G1253" s="31"/>
      <c r="H1253" s="31"/>
      <c r="J1253" s="1"/>
      <c r="L1253" s="1"/>
      <c r="M1253" s="1"/>
      <c r="O1253" s="4"/>
      <c r="P1253" s="23"/>
    </row>
    <row r="1254" spans="1:16" ht="12.75">
      <c r="A1254" s="16"/>
      <c r="B1254" s="22"/>
      <c r="C1254" s="25"/>
      <c r="E1254" s="25"/>
      <c r="F1254" s="31"/>
      <c r="G1254" s="31"/>
      <c r="H1254" s="31"/>
      <c r="J1254" s="1"/>
      <c r="L1254" s="1"/>
      <c r="M1254" s="1"/>
      <c r="O1254" s="4"/>
      <c r="P1254" s="23"/>
    </row>
    <row r="1255" spans="1:16" ht="12.75">
      <c r="A1255" s="16"/>
      <c r="B1255" s="22"/>
      <c r="C1255" s="25"/>
      <c r="E1255" s="25"/>
      <c r="F1255" s="31"/>
      <c r="G1255" s="31"/>
      <c r="H1255" s="31"/>
      <c r="J1255" s="1"/>
      <c r="L1255" s="1"/>
      <c r="M1255" s="1"/>
      <c r="O1255" s="4"/>
      <c r="P1255" s="23"/>
    </row>
    <row r="1256" spans="1:16" ht="12.75">
      <c r="A1256" s="16"/>
      <c r="B1256" s="22"/>
      <c r="C1256" s="25"/>
      <c r="E1256" s="25"/>
      <c r="F1256" s="31"/>
      <c r="G1256" s="31"/>
      <c r="H1256" s="31"/>
      <c r="J1256" s="1"/>
      <c r="L1256" s="1"/>
      <c r="M1256" s="1"/>
      <c r="O1256" s="4"/>
      <c r="P1256" s="23"/>
    </row>
    <row r="1257" spans="1:16" ht="12.75">
      <c r="A1257" s="16"/>
      <c r="B1257" s="22"/>
      <c r="C1257" s="25"/>
      <c r="E1257" s="25"/>
      <c r="F1257" s="31"/>
      <c r="G1257" s="31"/>
      <c r="H1257" s="31"/>
      <c r="J1257" s="1"/>
      <c r="L1257" s="1"/>
      <c r="M1257" s="1"/>
      <c r="O1257" s="4"/>
      <c r="P1257" s="23"/>
    </row>
    <row r="1258" spans="1:16" ht="12.75">
      <c r="A1258" s="16"/>
      <c r="B1258" s="22"/>
      <c r="C1258" s="25"/>
      <c r="E1258" s="25"/>
      <c r="F1258" s="31"/>
      <c r="G1258" s="31"/>
      <c r="H1258" s="31"/>
      <c r="J1258" s="1"/>
      <c r="L1258" s="1"/>
      <c r="M1258" s="1"/>
      <c r="O1258" s="4"/>
      <c r="P1258" s="23"/>
    </row>
    <row r="1259" spans="1:16" ht="12.75">
      <c r="A1259" s="16"/>
      <c r="B1259" s="22"/>
      <c r="C1259" s="25"/>
      <c r="E1259" s="25"/>
      <c r="F1259" s="31"/>
      <c r="G1259" s="31"/>
      <c r="H1259" s="31"/>
      <c r="J1259" s="1"/>
      <c r="L1259" s="1"/>
      <c r="M1259" s="1"/>
      <c r="O1259" s="4"/>
      <c r="P1259" s="23"/>
    </row>
    <row r="1260" spans="1:16" ht="12.75">
      <c r="A1260" s="16"/>
      <c r="B1260" s="22"/>
      <c r="C1260" s="25"/>
      <c r="E1260" s="25"/>
      <c r="F1260" s="31"/>
      <c r="G1260" s="31"/>
      <c r="H1260" s="31"/>
      <c r="J1260" s="1"/>
      <c r="L1260" s="1"/>
      <c r="M1260" s="1"/>
      <c r="O1260" s="4"/>
      <c r="P1260" s="23"/>
    </row>
    <row r="1261" spans="1:16" ht="12.75">
      <c r="A1261" s="16"/>
      <c r="B1261" s="22"/>
      <c r="C1261" s="25"/>
      <c r="E1261" s="25"/>
      <c r="F1261" s="31"/>
      <c r="G1261" s="31"/>
      <c r="H1261" s="31"/>
      <c r="J1261" s="1"/>
      <c r="L1261" s="1"/>
      <c r="M1261" s="1"/>
      <c r="O1261" s="4"/>
      <c r="P1261" s="23"/>
    </row>
    <row r="1262" spans="1:16" ht="12.75">
      <c r="A1262" s="16"/>
      <c r="B1262" s="22"/>
      <c r="C1262" s="25"/>
      <c r="E1262" s="25"/>
      <c r="F1262" s="31"/>
      <c r="G1262" s="31"/>
      <c r="H1262" s="31"/>
      <c r="J1262" s="1"/>
      <c r="L1262" s="1"/>
      <c r="M1262" s="1"/>
      <c r="O1262" s="4"/>
      <c r="P1262" s="23"/>
    </row>
    <row r="1263" spans="1:16" ht="12.75">
      <c r="A1263" s="16"/>
      <c r="B1263" s="22"/>
      <c r="C1263" s="25"/>
      <c r="E1263" s="25"/>
      <c r="F1263" s="31"/>
      <c r="G1263" s="31"/>
      <c r="H1263" s="31"/>
      <c r="J1263" s="1"/>
      <c r="L1263" s="1"/>
      <c r="M1263" s="1"/>
      <c r="O1263" s="4"/>
      <c r="P1263" s="23"/>
    </row>
    <row r="1264" spans="1:16" ht="12.75">
      <c r="A1264" s="16"/>
      <c r="B1264" s="22"/>
      <c r="C1264" s="25"/>
      <c r="E1264" s="25"/>
      <c r="F1264" s="31"/>
      <c r="G1264" s="31"/>
      <c r="H1264" s="31"/>
      <c r="J1264" s="1"/>
      <c r="L1264" s="1"/>
      <c r="M1264" s="1"/>
      <c r="O1264" s="4"/>
      <c r="P1264" s="23"/>
    </row>
    <row r="1265" spans="1:16" ht="12.75">
      <c r="A1265" s="16"/>
      <c r="B1265" s="22"/>
      <c r="C1265" s="25"/>
      <c r="E1265" s="25"/>
      <c r="F1265" s="31"/>
      <c r="G1265" s="31"/>
      <c r="H1265" s="31"/>
      <c r="J1265" s="1"/>
      <c r="L1265" s="1"/>
      <c r="M1265" s="1"/>
      <c r="O1265" s="4"/>
      <c r="P1265" s="23"/>
    </row>
    <row r="1266" spans="1:16" ht="12.75">
      <c r="A1266" s="16"/>
      <c r="B1266" s="22"/>
      <c r="C1266" s="25"/>
      <c r="E1266" s="25"/>
      <c r="F1266" s="31"/>
      <c r="G1266" s="31"/>
      <c r="H1266" s="31"/>
      <c r="J1266" s="1"/>
      <c r="L1266" s="1"/>
      <c r="M1266" s="1"/>
      <c r="O1266" s="4"/>
      <c r="P1266" s="23"/>
    </row>
    <row r="1267" spans="1:16" ht="12.75">
      <c r="A1267" s="16"/>
      <c r="B1267" s="22"/>
      <c r="C1267" s="25"/>
      <c r="E1267" s="25"/>
      <c r="F1267" s="31"/>
      <c r="G1267" s="31"/>
      <c r="H1267" s="31"/>
      <c r="J1267" s="1"/>
      <c r="L1267" s="1"/>
      <c r="M1267" s="1"/>
      <c r="O1267" s="4"/>
      <c r="P1267" s="23"/>
    </row>
    <row r="1268" spans="1:16" ht="12.75">
      <c r="A1268" s="16"/>
      <c r="B1268" s="22"/>
      <c r="C1268" s="25"/>
      <c r="E1268" s="25"/>
      <c r="F1268" s="31"/>
      <c r="G1268" s="31"/>
      <c r="H1268" s="31"/>
      <c r="J1268" s="1"/>
      <c r="L1268" s="1"/>
      <c r="M1268" s="1"/>
      <c r="O1268" s="4"/>
      <c r="P1268" s="23"/>
    </row>
    <row r="1269" spans="1:16" ht="12.75">
      <c r="A1269" s="16"/>
      <c r="B1269" s="22"/>
      <c r="C1269" s="25"/>
      <c r="E1269" s="25"/>
      <c r="F1269" s="31"/>
      <c r="G1269" s="31"/>
      <c r="H1269" s="31"/>
      <c r="J1269" s="1"/>
      <c r="L1269" s="1"/>
      <c r="M1269" s="1"/>
      <c r="O1269" s="4"/>
      <c r="P1269" s="23"/>
    </row>
    <row r="1270" spans="1:16" ht="12.75">
      <c r="A1270" s="16"/>
      <c r="B1270" s="22"/>
      <c r="C1270" s="25"/>
      <c r="E1270" s="25"/>
      <c r="F1270" s="31"/>
      <c r="G1270" s="31"/>
      <c r="H1270" s="31"/>
      <c r="J1270" s="1"/>
      <c r="L1270" s="1"/>
      <c r="M1270" s="1"/>
      <c r="O1270" s="4"/>
      <c r="P1270" s="23"/>
    </row>
    <row r="1271" spans="1:16" ht="12.75">
      <c r="A1271" s="16"/>
      <c r="B1271" s="22"/>
      <c r="C1271" s="25"/>
      <c r="E1271" s="25"/>
      <c r="F1271" s="31"/>
      <c r="G1271" s="31"/>
      <c r="H1271" s="31"/>
      <c r="J1271" s="1"/>
      <c r="L1271" s="1"/>
      <c r="M1271" s="1"/>
      <c r="O1271" s="4"/>
      <c r="P1271" s="23"/>
    </row>
    <row r="1272" spans="1:16" ht="12.75">
      <c r="A1272" s="16"/>
      <c r="B1272" s="22"/>
      <c r="C1272" s="25"/>
      <c r="E1272" s="25"/>
      <c r="F1272" s="31"/>
      <c r="G1272" s="31"/>
      <c r="H1272" s="31"/>
      <c r="J1272" s="1"/>
      <c r="L1272" s="1"/>
      <c r="M1272" s="1"/>
      <c r="O1272" s="4"/>
      <c r="P1272" s="23"/>
    </row>
    <row r="1273" spans="1:16" ht="12.75">
      <c r="A1273" s="16"/>
      <c r="B1273" s="22"/>
      <c r="C1273" s="25"/>
      <c r="E1273" s="25"/>
      <c r="F1273" s="31"/>
      <c r="G1273" s="31"/>
      <c r="H1273" s="31"/>
      <c r="J1273" s="1"/>
      <c r="L1273" s="1"/>
      <c r="M1273" s="1"/>
      <c r="O1273" s="4"/>
      <c r="P1273" s="23"/>
    </row>
    <row r="1274" spans="1:16" ht="12.75">
      <c r="A1274" s="16"/>
      <c r="B1274" s="22"/>
      <c r="C1274" s="25"/>
      <c r="E1274" s="25"/>
      <c r="F1274" s="31"/>
      <c r="G1274" s="31"/>
      <c r="H1274" s="31"/>
      <c r="J1274" s="1"/>
      <c r="L1274" s="1"/>
      <c r="M1274" s="1"/>
      <c r="O1274" s="4"/>
      <c r="P1274" s="23"/>
    </row>
    <row r="1275" spans="1:16" ht="12.75">
      <c r="A1275" s="16"/>
      <c r="B1275" s="22"/>
      <c r="C1275" s="25"/>
      <c r="E1275" s="25"/>
      <c r="F1275" s="31"/>
      <c r="G1275" s="31"/>
      <c r="H1275" s="31"/>
      <c r="J1275" s="1"/>
      <c r="L1275" s="1"/>
      <c r="M1275" s="1"/>
      <c r="O1275" s="4"/>
      <c r="P1275" s="23"/>
    </row>
    <row r="1276" spans="1:16" ht="12.75">
      <c r="A1276" s="16"/>
      <c r="B1276" s="22"/>
      <c r="C1276" s="25"/>
      <c r="E1276" s="25"/>
      <c r="F1276" s="31"/>
      <c r="G1276" s="31"/>
      <c r="H1276" s="31"/>
      <c r="J1276" s="1"/>
      <c r="L1276" s="1"/>
      <c r="M1276" s="1"/>
      <c r="O1276" s="4"/>
      <c r="P1276" s="23"/>
    </row>
    <row r="1277" spans="1:16" ht="12.75">
      <c r="A1277" s="16"/>
      <c r="B1277" s="22"/>
      <c r="C1277" s="25"/>
      <c r="E1277" s="25"/>
      <c r="F1277" s="31"/>
      <c r="G1277" s="31"/>
      <c r="H1277" s="31"/>
      <c r="J1277" s="1"/>
      <c r="L1277" s="1"/>
      <c r="M1277" s="1"/>
      <c r="O1277" s="4"/>
      <c r="P1277" s="23"/>
    </row>
    <row r="1278" spans="1:16" ht="12.75">
      <c r="A1278" s="16"/>
      <c r="B1278" s="22"/>
      <c r="C1278" s="25"/>
      <c r="E1278" s="25"/>
      <c r="F1278" s="31"/>
      <c r="G1278" s="31"/>
      <c r="H1278" s="31"/>
      <c r="J1278" s="1"/>
      <c r="L1278" s="1"/>
      <c r="M1278" s="1"/>
      <c r="O1278" s="4"/>
      <c r="P1278" s="23"/>
    </row>
    <row r="1279" spans="1:16" ht="12.75">
      <c r="A1279" s="16"/>
      <c r="B1279" s="22"/>
      <c r="C1279" s="25"/>
      <c r="E1279" s="25"/>
      <c r="F1279" s="31"/>
      <c r="G1279" s="31"/>
      <c r="H1279" s="31"/>
      <c r="J1279" s="1"/>
      <c r="L1279" s="1"/>
      <c r="M1279" s="1"/>
      <c r="O1279" s="4"/>
      <c r="P1279" s="23"/>
    </row>
    <row r="1280" spans="1:16" ht="12.75">
      <c r="A1280" s="16"/>
      <c r="B1280" s="22"/>
      <c r="C1280" s="25"/>
      <c r="E1280" s="25"/>
      <c r="F1280" s="31"/>
      <c r="G1280" s="31"/>
      <c r="H1280" s="31"/>
      <c r="J1280" s="1"/>
      <c r="L1280" s="1"/>
      <c r="M1280" s="1"/>
      <c r="O1280" s="4"/>
      <c r="P1280" s="23"/>
    </row>
    <row r="1281" spans="1:16" ht="12.75">
      <c r="A1281" s="16"/>
      <c r="B1281" s="22"/>
      <c r="C1281" s="25"/>
      <c r="E1281" s="25"/>
      <c r="F1281" s="31"/>
      <c r="G1281" s="31"/>
      <c r="H1281" s="31"/>
      <c r="J1281" s="1"/>
      <c r="L1281" s="1"/>
      <c r="M1281" s="1"/>
      <c r="O1281" s="4"/>
      <c r="P1281" s="23"/>
    </row>
    <row r="1282" spans="1:16" ht="12.75">
      <c r="A1282" s="16"/>
      <c r="B1282" s="22"/>
      <c r="C1282" s="25"/>
      <c r="E1282" s="25"/>
      <c r="F1282" s="31"/>
      <c r="G1282" s="31"/>
      <c r="H1282" s="31"/>
      <c r="J1282" s="1"/>
      <c r="L1282" s="1"/>
      <c r="M1282" s="1"/>
      <c r="O1282" s="4"/>
      <c r="P1282" s="23"/>
    </row>
    <row r="1283" spans="1:16" ht="12.75">
      <c r="A1283" s="16"/>
      <c r="B1283" s="22"/>
      <c r="C1283" s="25"/>
      <c r="E1283" s="25"/>
      <c r="F1283" s="31"/>
      <c r="G1283" s="31"/>
      <c r="H1283" s="31"/>
      <c r="J1283" s="1"/>
      <c r="L1283" s="1"/>
      <c r="M1283" s="1"/>
      <c r="O1283" s="4"/>
      <c r="P1283" s="23"/>
    </row>
    <row r="1284" spans="1:16" ht="12.75">
      <c r="A1284" s="16"/>
      <c r="B1284" s="22"/>
      <c r="C1284" s="25"/>
      <c r="E1284" s="25"/>
      <c r="F1284" s="31"/>
      <c r="G1284" s="31"/>
      <c r="H1284" s="31"/>
      <c r="J1284" s="1"/>
      <c r="L1284" s="1"/>
      <c r="M1284" s="1"/>
      <c r="O1284" s="4"/>
      <c r="P1284" s="23"/>
    </row>
    <row r="1285" spans="1:16" ht="12.75">
      <c r="A1285" s="16"/>
      <c r="B1285" s="22"/>
      <c r="C1285" s="25"/>
      <c r="E1285" s="25"/>
      <c r="F1285" s="31"/>
      <c r="G1285" s="31"/>
      <c r="H1285" s="31"/>
      <c r="J1285" s="1"/>
      <c r="L1285" s="1"/>
      <c r="M1285" s="1"/>
      <c r="O1285" s="4"/>
      <c r="P1285" s="23"/>
    </row>
    <row r="1286" spans="1:16" ht="12.75">
      <c r="A1286" s="16"/>
      <c r="B1286" s="22"/>
      <c r="C1286" s="25"/>
      <c r="E1286" s="25"/>
      <c r="F1286" s="31"/>
      <c r="G1286" s="31"/>
      <c r="H1286" s="31"/>
      <c r="J1286" s="1"/>
      <c r="L1286" s="1"/>
      <c r="M1286" s="1"/>
      <c r="O1286" s="4"/>
      <c r="P1286" s="23"/>
    </row>
    <row r="1287" spans="1:16" ht="12.75">
      <c r="A1287" s="16"/>
      <c r="B1287" s="22"/>
      <c r="C1287" s="25"/>
      <c r="E1287" s="25"/>
      <c r="F1287" s="31"/>
      <c r="G1287" s="31"/>
      <c r="H1287" s="31"/>
      <c r="J1287" s="1"/>
      <c r="L1287" s="1"/>
      <c r="M1287" s="1"/>
      <c r="O1287" s="4"/>
      <c r="P1287" s="23"/>
    </row>
    <row r="1288" spans="1:16" ht="12.75">
      <c r="A1288" s="16"/>
      <c r="B1288" s="22"/>
      <c r="C1288" s="25"/>
      <c r="E1288" s="25"/>
      <c r="F1288" s="31"/>
      <c r="G1288" s="31"/>
      <c r="H1288" s="31"/>
      <c r="J1288" s="1"/>
      <c r="L1288" s="1"/>
      <c r="M1288" s="1"/>
      <c r="O1288" s="4"/>
      <c r="P1288" s="23"/>
    </row>
    <row r="1289" spans="1:16" ht="12.75">
      <c r="A1289" s="16"/>
      <c r="B1289" s="22"/>
      <c r="C1289" s="25"/>
      <c r="E1289" s="25"/>
      <c r="F1289" s="31"/>
      <c r="G1289" s="31"/>
      <c r="H1289" s="31"/>
      <c r="J1289" s="1"/>
      <c r="L1289" s="1"/>
      <c r="M1289" s="1"/>
      <c r="O1289" s="4"/>
      <c r="P1289" s="23"/>
    </row>
    <row r="1290" spans="1:16" ht="12.75">
      <c r="A1290" s="16"/>
      <c r="B1290" s="22"/>
      <c r="C1290" s="25"/>
      <c r="E1290" s="25"/>
      <c r="F1290" s="31"/>
      <c r="G1290" s="31"/>
      <c r="H1290" s="31"/>
      <c r="J1290" s="1"/>
      <c r="L1290" s="1"/>
      <c r="M1290" s="1"/>
      <c r="O1290" s="4"/>
      <c r="P1290" s="23"/>
    </row>
    <row r="1291" spans="1:16" ht="12.75">
      <c r="A1291" s="16"/>
      <c r="B1291" s="22"/>
      <c r="C1291" s="25"/>
      <c r="E1291" s="25"/>
      <c r="F1291" s="31"/>
      <c r="G1291" s="31"/>
      <c r="H1291" s="31"/>
      <c r="J1291" s="1"/>
      <c r="L1291" s="1"/>
      <c r="M1291" s="1"/>
      <c r="O1291" s="4"/>
      <c r="P1291" s="23"/>
    </row>
    <row r="1292" spans="1:16" ht="12.75">
      <c r="A1292" s="16"/>
      <c r="B1292" s="22"/>
      <c r="C1292" s="25"/>
      <c r="E1292" s="25"/>
      <c r="F1292" s="31"/>
      <c r="G1292" s="31"/>
      <c r="H1292" s="31"/>
      <c r="J1292" s="1"/>
      <c r="L1292" s="1"/>
      <c r="M1292" s="1"/>
      <c r="O1292" s="4"/>
      <c r="P1292" s="23"/>
    </row>
    <row r="1293" spans="1:16" ht="12.75">
      <c r="A1293" s="16"/>
      <c r="B1293" s="22"/>
      <c r="C1293" s="25"/>
      <c r="E1293" s="25"/>
      <c r="F1293" s="31"/>
      <c r="G1293" s="31"/>
      <c r="H1293" s="31"/>
      <c r="J1293" s="1"/>
      <c r="L1293" s="1"/>
      <c r="M1293" s="1"/>
      <c r="O1293" s="4"/>
      <c r="P1293" s="23"/>
    </row>
    <row r="1294" spans="1:16" ht="12.75">
      <c r="A1294" s="16"/>
      <c r="B1294" s="22"/>
      <c r="C1294" s="25"/>
      <c r="E1294" s="25"/>
      <c r="F1294" s="31"/>
      <c r="G1294" s="31"/>
      <c r="H1294" s="31"/>
      <c r="J1294" s="1"/>
      <c r="L1294" s="1"/>
      <c r="M1294" s="1"/>
      <c r="O1294" s="4"/>
      <c r="P1294" s="23"/>
    </row>
    <row r="1295" spans="1:16" ht="12.75">
      <c r="A1295" s="16"/>
      <c r="B1295" s="22"/>
      <c r="C1295" s="25"/>
      <c r="E1295" s="25"/>
      <c r="F1295" s="31"/>
      <c r="G1295" s="31"/>
      <c r="H1295" s="31"/>
      <c r="J1295" s="1"/>
      <c r="L1295" s="1"/>
      <c r="M1295" s="1"/>
      <c r="O1295" s="4"/>
      <c r="P1295" s="23"/>
    </row>
    <row r="1296" spans="1:16" ht="12.75">
      <c r="A1296" s="16"/>
      <c r="B1296" s="22"/>
      <c r="C1296" s="25"/>
      <c r="E1296" s="25"/>
      <c r="F1296" s="31"/>
      <c r="G1296" s="31"/>
      <c r="H1296" s="31"/>
      <c r="J1296" s="1"/>
      <c r="L1296" s="1"/>
      <c r="M1296" s="1"/>
      <c r="O1296" s="4"/>
      <c r="P1296" s="23"/>
    </row>
    <row r="1297" spans="1:16" ht="12.75">
      <c r="A1297" s="16"/>
      <c r="B1297" s="22"/>
      <c r="C1297" s="25"/>
      <c r="E1297" s="25"/>
      <c r="F1297" s="31"/>
      <c r="G1297" s="31"/>
      <c r="H1297" s="31"/>
      <c r="J1297" s="1"/>
      <c r="L1297" s="1"/>
      <c r="M1297" s="1"/>
      <c r="O1297" s="4"/>
      <c r="P1297" s="23"/>
    </row>
    <row r="1298" spans="1:16" ht="12.75">
      <c r="A1298" s="16"/>
      <c r="B1298" s="22"/>
      <c r="C1298" s="25"/>
      <c r="E1298" s="25"/>
      <c r="F1298" s="31"/>
      <c r="G1298" s="31"/>
      <c r="H1298" s="31"/>
      <c r="J1298" s="1"/>
      <c r="L1298" s="1"/>
      <c r="M1298" s="1"/>
      <c r="O1298" s="4"/>
      <c r="P1298" s="23"/>
    </row>
    <row r="1299" spans="1:16" ht="12.75">
      <c r="A1299" s="16"/>
      <c r="B1299" s="22"/>
      <c r="C1299" s="25"/>
      <c r="E1299" s="25"/>
      <c r="F1299" s="31"/>
      <c r="G1299" s="31"/>
      <c r="H1299" s="31"/>
      <c r="J1299" s="1"/>
      <c r="L1299" s="1"/>
      <c r="M1299" s="1"/>
      <c r="O1299" s="4"/>
      <c r="P1299" s="23"/>
    </row>
    <row r="1300" spans="1:16" ht="12.75">
      <c r="A1300" s="16"/>
      <c r="B1300" s="22"/>
      <c r="C1300" s="25"/>
      <c r="E1300" s="25"/>
      <c r="F1300" s="31"/>
      <c r="G1300" s="31"/>
      <c r="H1300" s="31"/>
      <c r="J1300" s="1"/>
      <c r="L1300" s="1"/>
      <c r="M1300" s="1"/>
      <c r="O1300" s="4"/>
      <c r="P1300" s="23"/>
    </row>
    <row r="1301" spans="1:16" ht="12.75">
      <c r="A1301" s="16"/>
      <c r="B1301" s="22"/>
      <c r="C1301" s="25"/>
      <c r="E1301" s="25"/>
      <c r="F1301" s="31"/>
      <c r="G1301" s="31"/>
      <c r="H1301" s="31"/>
      <c r="J1301" s="1"/>
      <c r="L1301" s="1"/>
      <c r="M1301" s="1"/>
      <c r="O1301" s="4"/>
      <c r="P1301" s="23"/>
    </row>
    <row r="1302" spans="1:16" ht="12.75">
      <c r="A1302" s="16"/>
      <c r="B1302" s="22"/>
      <c r="C1302" s="25"/>
      <c r="E1302" s="25"/>
      <c r="F1302" s="31"/>
      <c r="G1302" s="31"/>
      <c r="H1302" s="31"/>
      <c r="J1302" s="1"/>
      <c r="L1302" s="1"/>
      <c r="M1302" s="1"/>
      <c r="O1302" s="4"/>
      <c r="P1302" s="23"/>
    </row>
    <row r="1303" spans="1:16" ht="12.75">
      <c r="A1303" s="16"/>
      <c r="B1303" s="22"/>
      <c r="C1303" s="25"/>
      <c r="E1303" s="25"/>
      <c r="F1303" s="31"/>
      <c r="G1303" s="31"/>
      <c r="H1303" s="31"/>
      <c r="J1303" s="1"/>
      <c r="L1303" s="1"/>
      <c r="M1303" s="1"/>
      <c r="O1303" s="4"/>
      <c r="P1303" s="23"/>
    </row>
    <row r="1304" spans="1:16" ht="12.75">
      <c r="A1304" s="16"/>
      <c r="B1304" s="22"/>
      <c r="C1304" s="25"/>
      <c r="E1304" s="25"/>
      <c r="F1304" s="31"/>
      <c r="G1304" s="31"/>
      <c r="H1304" s="31"/>
      <c r="J1304" s="1"/>
      <c r="L1304" s="1"/>
      <c r="M1304" s="1"/>
      <c r="O1304" s="4"/>
      <c r="P1304" s="23"/>
    </row>
    <row r="1305" spans="1:16" ht="12.75">
      <c r="A1305" s="16"/>
      <c r="B1305" s="22"/>
      <c r="C1305" s="25"/>
      <c r="E1305" s="25"/>
      <c r="F1305" s="31"/>
      <c r="G1305" s="31"/>
      <c r="H1305" s="31"/>
      <c r="J1305" s="1"/>
      <c r="L1305" s="1"/>
      <c r="M1305" s="1"/>
      <c r="O1305" s="4"/>
      <c r="P1305" s="23"/>
    </row>
    <row r="1306" spans="1:16" ht="12.75">
      <c r="A1306" s="16"/>
      <c r="B1306" s="22"/>
      <c r="C1306" s="25"/>
      <c r="E1306" s="25"/>
      <c r="F1306" s="31"/>
      <c r="G1306" s="31"/>
      <c r="H1306" s="31"/>
      <c r="J1306" s="1"/>
      <c r="L1306" s="1"/>
      <c r="M1306" s="1"/>
      <c r="O1306" s="4"/>
      <c r="P1306" s="23"/>
    </row>
    <row r="1307" spans="1:16" ht="12.75">
      <c r="A1307" s="16"/>
      <c r="B1307" s="22"/>
      <c r="C1307" s="25"/>
      <c r="E1307" s="25"/>
      <c r="F1307" s="31"/>
      <c r="G1307" s="31"/>
      <c r="H1307" s="31"/>
      <c r="J1307" s="1"/>
      <c r="L1307" s="1"/>
      <c r="M1307" s="1"/>
      <c r="O1307" s="4"/>
      <c r="P1307" s="23"/>
    </row>
    <row r="1308" spans="1:16" ht="12.75">
      <c r="A1308" s="16"/>
      <c r="B1308" s="22"/>
      <c r="C1308" s="25"/>
      <c r="E1308" s="25"/>
      <c r="F1308" s="31"/>
      <c r="G1308" s="31"/>
      <c r="H1308" s="31"/>
      <c r="J1308" s="1"/>
      <c r="L1308" s="1"/>
      <c r="M1308" s="1"/>
      <c r="O1308" s="4"/>
      <c r="P1308" s="23"/>
    </row>
    <row r="1309" spans="1:16" ht="12.75">
      <c r="A1309" s="16"/>
      <c r="B1309" s="22"/>
      <c r="C1309" s="25"/>
      <c r="E1309" s="25"/>
      <c r="F1309" s="31"/>
      <c r="G1309" s="31"/>
      <c r="H1309" s="31"/>
      <c r="J1309" s="1"/>
      <c r="L1309" s="1"/>
      <c r="M1309" s="1"/>
      <c r="O1309" s="4"/>
      <c r="P1309" s="23"/>
    </row>
    <row r="1310" spans="1:16" ht="12.75">
      <c r="A1310" s="16"/>
      <c r="B1310" s="22"/>
      <c r="C1310" s="25"/>
      <c r="E1310" s="25"/>
      <c r="F1310" s="31"/>
      <c r="G1310" s="31"/>
      <c r="H1310" s="31"/>
      <c r="J1310" s="1"/>
      <c r="L1310" s="1"/>
      <c r="M1310" s="1"/>
      <c r="O1310" s="4"/>
      <c r="P1310" s="23"/>
    </row>
    <row r="1311" spans="1:16" ht="12.75">
      <c r="A1311" s="16"/>
      <c r="B1311" s="22"/>
      <c r="C1311" s="25"/>
      <c r="E1311" s="25"/>
      <c r="F1311" s="31"/>
      <c r="G1311" s="31"/>
      <c r="H1311" s="31"/>
      <c r="J1311" s="1"/>
      <c r="L1311" s="1"/>
      <c r="M1311" s="1"/>
      <c r="O1311" s="4"/>
      <c r="P1311" s="23"/>
    </row>
    <row r="1312" spans="1:16" ht="12.75">
      <c r="A1312" s="16"/>
      <c r="B1312" s="22"/>
      <c r="C1312" s="25"/>
      <c r="E1312" s="25"/>
      <c r="F1312" s="31"/>
      <c r="G1312" s="31"/>
      <c r="H1312" s="31"/>
      <c r="J1312" s="1"/>
      <c r="L1312" s="1"/>
      <c r="M1312" s="1"/>
      <c r="O1312" s="4"/>
      <c r="P1312" s="23"/>
    </row>
    <row r="1313" spans="1:16" ht="12.75">
      <c r="A1313" s="16"/>
      <c r="B1313" s="22"/>
      <c r="C1313" s="25"/>
      <c r="E1313" s="25"/>
      <c r="F1313" s="31"/>
      <c r="G1313" s="31"/>
      <c r="H1313" s="31"/>
      <c r="J1313" s="1"/>
      <c r="L1313" s="1"/>
      <c r="M1313" s="1"/>
      <c r="O1313" s="4"/>
      <c r="P1313" s="23"/>
    </row>
    <row r="1314" spans="1:16" ht="12.75">
      <c r="A1314" s="16"/>
      <c r="B1314" s="22"/>
      <c r="C1314" s="25"/>
      <c r="E1314" s="25"/>
      <c r="F1314" s="31"/>
      <c r="G1314" s="31"/>
      <c r="H1314" s="31"/>
      <c r="J1314" s="1"/>
      <c r="L1314" s="1"/>
      <c r="M1314" s="1"/>
      <c r="O1314" s="4"/>
      <c r="P1314" s="23"/>
    </row>
    <row r="1315" spans="1:16" ht="12.75">
      <c r="A1315" s="16"/>
      <c r="B1315" s="22"/>
      <c r="C1315" s="25"/>
      <c r="E1315" s="25"/>
      <c r="F1315" s="31"/>
      <c r="G1315" s="31"/>
      <c r="H1315" s="31"/>
      <c r="J1315" s="1"/>
      <c r="L1315" s="1"/>
      <c r="M1315" s="1"/>
      <c r="O1315" s="4"/>
      <c r="P1315" s="23"/>
    </row>
    <row r="1316" spans="1:16" ht="12.75">
      <c r="A1316" s="16"/>
      <c r="B1316" s="22"/>
      <c r="C1316" s="25"/>
      <c r="E1316" s="25"/>
      <c r="F1316" s="31"/>
      <c r="G1316" s="31"/>
      <c r="H1316" s="31"/>
      <c r="J1316" s="1"/>
      <c r="L1316" s="1"/>
      <c r="M1316" s="1"/>
      <c r="O1316" s="4"/>
      <c r="P1316" s="23"/>
    </row>
    <row r="1317" spans="1:16" ht="12.75">
      <c r="A1317" s="16"/>
      <c r="B1317" s="22"/>
      <c r="C1317" s="25"/>
      <c r="E1317" s="25"/>
      <c r="F1317" s="31"/>
      <c r="G1317" s="31"/>
      <c r="H1317" s="31"/>
      <c r="J1317" s="1"/>
      <c r="L1317" s="1"/>
      <c r="M1317" s="1"/>
      <c r="O1317" s="4"/>
      <c r="P1317" s="23"/>
    </row>
    <row r="1318" spans="1:16" ht="12.75">
      <c r="A1318" s="16"/>
      <c r="B1318" s="22"/>
      <c r="C1318" s="25"/>
      <c r="E1318" s="25"/>
      <c r="F1318" s="31"/>
      <c r="G1318" s="31"/>
      <c r="H1318" s="31"/>
      <c r="J1318" s="1"/>
      <c r="L1318" s="1"/>
      <c r="M1318" s="1"/>
      <c r="O1318" s="4"/>
      <c r="P1318" s="23"/>
    </row>
    <row r="1319" spans="1:16" ht="12.75">
      <c r="A1319" s="16"/>
      <c r="B1319" s="22"/>
      <c r="C1319" s="25"/>
      <c r="E1319" s="25"/>
      <c r="F1319" s="31"/>
      <c r="G1319" s="31"/>
      <c r="H1319" s="31"/>
      <c r="J1319" s="1"/>
      <c r="L1319" s="1"/>
      <c r="M1319" s="1"/>
      <c r="O1319" s="4"/>
      <c r="P1319" s="23"/>
    </row>
    <row r="1320" spans="1:16" ht="12.75">
      <c r="A1320" s="16"/>
      <c r="B1320" s="22"/>
      <c r="C1320" s="25"/>
      <c r="E1320" s="25"/>
      <c r="F1320" s="31"/>
      <c r="G1320" s="31"/>
      <c r="H1320" s="31"/>
      <c r="J1320" s="1"/>
      <c r="L1320" s="1"/>
      <c r="M1320" s="1"/>
      <c r="O1320" s="4"/>
      <c r="P1320" s="23"/>
    </row>
    <row r="1321" spans="1:16" ht="12.75">
      <c r="A1321" s="16"/>
      <c r="B1321" s="22"/>
      <c r="C1321" s="25"/>
      <c r="E1321" s="25"/>
      <c r="F1321" s="31"/>
      <c r="G1321" s="31"/>
      <c r="H1321" s="31"/>
      <c r="J1321" s="1"/>
      <c r="L1321" s="1"/>
      <c r="M1321" s="1"/>
      <c r="O1321" s="4"/>
      <c r="P1321" s="23"/>
    </row>
    <row r="1322" spans="1:16" ht="12.75">
      <c r="A1322" s="16"/>
      <c r="B1322" s="22"/>
      <c r="C1322" s="25"/>
      <c r="E1322" s="25"/>
      <c r="F1322" s="31"/>
      <c r="G1322" s="31"/>
      <c r="H1322" s="31"/>
      <c r="J1322" s="1"/>
      <c r="L1322" s="1"/>
      <c r="M1322" s="1"/>
      <c r="O1322" s="4"/>
      <c r="P1322" s="23"/>
    </row>
    <row r="1323" spans="1:16" ht="12.75">
      <c r="A1323" s="16"/>
      <c r="B1323" s="22"/>
      <c r="C1323" s="25"/>
      <c r="E1323" s="25"/>
      <c r="F1323" s="31"/>
      <c r="G1323" s="31"/>
      <c r="H1323" s="31"/>
      <c r="J1323" s="1"/>
      <c r="L1323" s="1"/>
      <c r="M1323" s="1"/>
      <c r="O1323" s="4"/>
      <c r="P1323" s="23"/>
    </row>
    <row r="1324" spans="1:16" ht="12.75">
      <c r="A1324" s="16"/>
      <c r="B1324" s="22"/>
      <c r="C1324" s="25"/>
      <c r="E1324" s="25"/>
      <c r="F1324" s="31"/>
      <c r="G1324" s="31"/>
      <c r="H1324" s="31"/>
      <c r="J1324" s="1"/>
      <c r="L1324" s="1"/>
      <c r="M1324" s="1"/>
      <c r="O1324" s="4"/>
      <c r="P1324" s="23"/>
    </row>
    <row r="1325" spans="1:16" ht="12.75">
      <c r="A1325" s="16"/>
      <c r="B1325" s="22"/>
      <c r="C1325" s="25"/>
      <c r="E1325" s="25"/>
      <c r="F1325" s="31"/>
      <c r="G1325" s="31"/>
      <c r="H1325" s="31"/>
      <c r="J1325" s="1"/>
      <c r="L1325" s="1"/>
      <c r="M1325" s="1"/>
      <c r="O1325" s="4"/>
      <c r="P1325" s="23"/>
    </row>
    <row r="1326" spans="1:16" ht="12.75">
      <c r="A1326" s="16"/>
      <c r="B1326" s="22"/>
      <c r="C1326" s="25"/>
      <c r="E1326" s="25"/>
      <c r="F1326" s="31"/>
      <c r="G1326" s="31"/>
      <c r="H1326" s="31"/>
      <c r="J1326" s="1"/>
      <c r="L1326" s="1"/>
      <c r="M1326" s="1"/>
      <c r="O1326" s="4"/>
      <c r="P1326" s="23"/>
    </row>
    <row r="1327" spans="1:16" ht="12.75">
      <c r="A1327" s="16"/>
      <c r="B1327" s="22"/>
      <c r="C1327" s="25"/>
      <c r="E1327" s="25"/>
      <c r="F1327" s="31"/>
      <c r="G1327" s="31"/>
      <c r="H1327" s="31"/>
      <c r="J1327" s="1"/>
      <c r="L1327" s="1"/>
      <c r="M1327" s="1"/>
      <c r="O1327" s="4"/>
      <c r="P1327" s="23"/>
    </row>
    <row r="1328" spans="1:16" ht="12.75">
      <c r="A1328" s="16"/>
      <c r="B1328" s="22"/>
      <c r="C1328" s="25"/>
      <c r="E1328" s="25"/>
      <c r="F1328" s="31"/>
      <c r="G1328" s="31"/>
      <c r="H1328" s="31"/>
      <c r="J1328" s="1"/>
      <c r="L1328" s="1"/>
      <c r="M1328" s="1"/>
      <c r="O1328" s="4"/>
      <c r="P1328" s="23"/>
    </row>
    <row r="1329" spans="1:16" ht="12.75">
      <c r="A1329" s="16"/>
      <c r="B1329" s="22"/>
      <c r="C1329" s="25"/>
      <c r="E1329" s="25"/>
      <c r="F1329" s="31"/>
      <c r="G1329" s="31"/>
      <c r="H1329" s="31"/>
      <c r="J1329" s="1"/>
      <c r="L1329" s="1"/>
      <c r="M1329" s="1"/>
      <c r="O1329" s="4"/>
      <c r="P1329" s="23"/>
    </row>
    <row r="1330" spans="1:16" ht="12.75">
      <c r="A1330" s="16"/>
      <c r="B1330" s="22"/>
      <c r="C1330" s="25"/>
      <c r="E1330" s="25"/>
      <c r="F1330" s="31"/>
      <c r="G1330" s="31"/>
      <c r="H1330" s="31"/>
      <c r="J1330" s="1"/>
      <c r="L1330" s="1"/>
      <c r="M1330" s="1"/>
      <c r="O1330" s="4"/>
      <c r="P1330" s="23"/>
    </row>
    <row r="1331" spans="1:16" ht="12.75">
      <c r="A1331" s="16"/>
      <c r="B1331" s="22"/>
      <c r="C1331" s="25"/>
      <c r="E1331" s="25"/>
      <c r="F1331" s="31"/>
      <c r="G1331" s="31"/>
      <c r="H1331" s="31"/>
      <c r="J1331" s="1"/>
      <c r="L1331" s="1"/>
      <c r="M1331" s="1"/>
      <c r="O1331" s="4"/>
      <c r="P1331" s="23"/>
    </row>
    <row r="1332" spans="1:16" ht="12.75">
      <c r="A1332" s="16"/>
      <c r="B1332" s="22"/>
      <c r="C1332" s="25"/>
      <c r="E1332" s="25"/>
      <c r="F1332" s="31"/>
      <c r="G1332" s="31"/>
      <c r="H1332" s="31"/>
      <c r="J1332" s="1"/>
      <c r="L1332" s="1"/>
      <c r="M1332" s="1"/>
      <c r="O1332" s="4"/>
      <c r="P1332" s="23"/>
    </row>
    <row r="1333" spans="1:16" ht="12.75">
      <c r="A1333" s="16"/>
      <c r="B1333" s="22"/>
      <c r="C1333" s="25"/>
      <c r="E1333" s="25"/>
      <c r="F1333" s="31"/>
      <c r="G1333" s="31"/>
      <c r="H1333" s="31"/>
      <c r="J1333" s="1"/>
      <c r="L1333" s="1"/>
      <c r="M1333" s="1"/>
      <c r="O1333" s="4"/>
      <c r="P1333" s="23"/>
    </row>
    <row r="1334" spans="1:16" ht="12.75">
      <c r="A1334" s="16"/>
      <c r="B1334" s="22"/>
      <c r="C1334" s="25"/>
      <c r="E1334" s="25"/>
      <c r="F1334" s="31"/>
      <c r="G1334" s="31"/>
      <c r="H1334" s="31"/>
      <c r="J1334" s="1"/>
      <c r="L1334" s="1"/>
      <c r="M1334" s="1"/>
      <c r="O1334" s="4"/>
      <c r="P1334" s="23"/>
    </row>
    <row r="1335" spans="1:16" ht="12.75">
      <c r="A1335" s="16"/>
      <c r="B1335" s="22"/>
      <c r="C1335" s="25"/>
      <c r="E1335" s="25"/>
      <c r="F1335" s="31"/>
      <c r="G1335" s="31"/>
      <c r="H1335" s="31"/>
      <c r="J1335" s="1"/>
      <c r="L1335" s="1"/>
      <c r="M1335" s="1"/>
      <c r="O1335" s="4"/>
      <c r="P1335" s="23"/>
    </row>
    <row r="1336" spans="1:16" ht="12.75">
      <c r="A1336" s="16"/>
      <c r="B1336" s="22"/>
      <c r="C1336" s="25"/>
      <c r="E1336" s="25"/>
      <c r="F1336" s="31"/>
      <c r="G1336" s="31"/>
      <c r="H1336" s="31"/>
      <c r="J1336" s="1"/>
      <c r="L1336" s="1"/>
      <c r="M1336" s="1"/>
      <c r="O1336" s="4"/>
      <c r="P1336" s="23"/>
    </row>
    <row r="1337" spans="1:16" ht="12.75">
      <c r="A1337" s="16"/>
      <c r="B1337" s="22"/>
      <c r="C1337" s="25"/>
      <c r="E1337" s="25"/>
      <c r="F1337" s="31"/>
      <c r="G1337" s="31"/>
      <c r="H1337" s="31"/>
      <c r="J1337" s="1"/>
      <c r="L1337" s="1"/>
      <c r="M1337" s="1"/>
      <c r="O1337" s="4"/>
      <c r="P1337" s="23"/>
    </row>
    <row r="1338" spans="1:16" ht="12.75">
      <c r="A1338" s="16"/>
      <c r="B1338" s="22"/>
      <c r="C1338" s="25"/>
      <c r="E1338" s="25"/>
      <c r="F1338" s="31"/>
      <c r="G1338" s="31"/>
      <c r="H1338" s="31"/>
      <c r="J1338" s="1"/>
      <c r="L1338" s="1"/>
      <c r="M1338" s="1"/>
      <c r="O1338" s="4"/>
      <c r="P1338" s="23"/>
    </row>
    <row r="1339" spans="1:16" ht="12.75">
      <c r="A1339" s="16"/>
      <c r="B1339" s="22"/>
      <c r="C1339" s="25"/>
      <c r="E1339" s="25"/>
      <c r="F1339" s="31"/>
      <c r="G1339" s="31"/>
      <c r="H1339" s="31"/>
      <c r="J1339" s="1"/>
      <c r="L1339" s="1"/>
      <c r="M1339" s="1"/>
      <c r="O1339" s="4"/>
      <c r="P1339" s="23"/>
    </row>
    <row r="1340" spans="1:16" ht="12.75">
      <c r="A1340" s="16"/>
      <c r="B1340" s="22"/>
      <c r="C1340" s="25"/>
      <c r="E1340" s="25"/>
      <c r="F1340" s="31"/>
      <c r="G1340" s="31"/>
      <c r="H1340" s="31"/>
      <c r="J1340" s="1"/>
      <c r="L1340" s="1"/>
      <c r="M1340" s="1"/>
      <c r="O1340" s="4"/>
      <c r="P1340" s="23"/>
    </row>
    <row r="1341" spans="1:16" ht="12.75">
      <c r="A1341" s="16"/>
      <c r="B1341" s="22"/>
      <c r="C1341" s="25"/>
      <c r="E1341" s="25"/>
      <c r="F1341" s="31"/>
      <c r="G1341" s="31"/>
      <c r="H1341" s="31"/>
      <c r="J1341" s="1"/>
      <c r="L1341" s="1"/>
      <c r="M1341" s="1"/>
      <c r="O1341" s="4"/>
      <c r="P1341" s="23"/>
    </row>
    <row r="1342" spans="1:12" ht="12.75">
      <c r="A1342" s="16"/>
      <c r="B1342" s="22"/>
      <c r="C1342" s="25"/>
      <c r="E1342" s="25"/>
      <c r="J1342" s="1"/>
      <c r="L1342" s="1"/>
    </row>
    <row r="1343" spans="1:12" ht="12.75">
      <c r="A1343" s="16"/>
      <c r="B1343" s="22"/>
      <c r="C1343" s="25"/>
      <c r="E1343" s="25"/>
      <c r="J1343" s="1"/>
      <c r="L1343" s="1"/>
    </row>
    <row r="1344" spans="1:12" ht="12.75">
      <c r="A1344" s="16"/>
      <c r="B1344" s="22"/>
      <c r="C1344" s="25"/>
      <c r="E1344" s="25"/>
      <c r="J1344" s="1"/>
      <c r="L1344" s="1"/>
    </row>
    <row r="1345" spans="1:12" ht="12.75">
      <c r="A1345" s="16"/>
      <c r="B1345" s="22"/>
      <c r="C1345" s="25"/>
      <c r="E1345" s="25"/>
      <c r="J1345" s="1"/>
      <c r="L1345" s="1"/>
    </row>
    <row r="1346" spans="1:12" ht="12.75">
      <c r="A1346" s="16"/>
      <c r="B1346" s="22"/>
      <c r="C1346" s="25"/>
      <c r="E1346" s="25"/>
      <c r="J1346" s="1"/>
      <c r="L1346" s="1"/>
    </row>
    <row r="1347" spans="1:12" ht="12.75">
      <c r="A1347" s="16"/>
      <c r="B1347" s="22"/>
      <c r="C1347" s="25"/>
      <c r="E1347" s="25"/>
      <c r="J1347" s="1"/>
      <c r="L1347" s="1"/>
    </row>
    <row r="1348" spans="1:12" ht="12.75">
      <c r="A1348" s="16"/>
      <c r="B1348" s="22"/>
      <c r="C1348" s="25"/>
      <c r="E1348" s="25"/>
      <c r="J1348" s="1"/>
      <c r="L1348" s="1"/>
    </row>
    <row r="1349" spans="1:12" ht="12.75">
      <c r="A1349" s="16"/>
      <c r="B1349" s="22"/>
      <c r="C1349" s="25"/>
      <c r="E1349" s="25"/>
      <c r="J1349" s="1"/>
      <c r="L1349" s="1"/>
    </row>
    <row r="1350" spans="1:12" ht="12.75">
      <c r="A1350" s="16"/>
      <c r="B1350" s="22"/>
      <c r="C1350" s="25"/>
      <c r="E1350" s="25"/>
      <c r="J1350" s="1"/>
      <c r="L1350" s="1"/>
    </row>
    <row r="1351" spans="1:12" ht="12.75">
      <c r="A1351" s="16"/>
      <c r="B1351" s="22"/>
      <c r="C1351" s="25"/>
      <c r="E1351" s="25"/>
      <c r="J1351" s="1"/>
      <c r="L1351" s="1"/>
    </row>
    <row r="1352" spans="1:12" ht="12.75">
      <c r="A1352" s="16"/>
      <c r="B1352" s="22"/>
      <c r="C1352" s="25"/>
      <c r="E1352" s="25"/>
      <c r="J1352" s="1"/>
      <c r="L1352" s="1"/>
    </row>
    <row r="1353" spans="1:12" ht="12.75">
      <c r="A1353" s="16"/>
      <c r="B1353" s="22"/>
      <c r="C1353" s="25"/>
      <c r="E1353" s="25"/>
      <c r="J1353" s="1"/>
      <c r="L1353" s="1"/>
    </row>
    <row r="1354" spans="1:12" ht="12.75">
      <c r="A1354" s="16"/>
      <c r="B1354" s="22"/>
      <c r="C1354" s="25"/>
      <c r="E1354" s="25"/>
      <c r="J1354" s="1"/>
      <c r="L1354" s="1"/>
    </row>
    <row r="1355" spans="1:12" ht="12.75">
      <c r="A1355" s="16"/>
      <c r="B1355" s="22"/>
      <c r="C1355" s="25"/>
      <c r="E1355" s="25"/>
      <c r="J1355" s="1"/>
      <c r="L1355" s="1"/>
    </row>
    <row r="1356" spans="1:12" ht="12.75">
      <c r="A1356" s="16"/>
      <c r="B1356" s="22"/>
      <c r="C1356" s="25"/>
      <c r="E1356" s="25"/>
      <c r="J1356" s="1"/>
      <c r="L1356" s="1"/>
    </row>
    <row r="1357" spans="1:12" ht="12.75">
      <c r="A1357" s="16"/>
      <c r="B1357" s="22"/>
      <c r="C1357" s="25"/>
      <c r="E1357" s="25"/>
      <c r="J1357" s="1"/>
      <c r="L1357" s="1"/>
    </row>
    <row r="1358" spans="1:12" ht="12.75">
      <c r="A1358" s="16"/>
      <c r="B1358" s="22"/>
      <c r="C1358" s="25"/>
      <c r="E1358" s="25"/>
      <c r="J1358" s="1"/>
      <c r="L1358" s="1"/>
    </row>
    <row r="1359" spans="1:12" ht="12.75">
      <c r="A1359" s="16"/>
      <c r="B1359" s="22"/>
      <c r="C1359" s="25"/>
      <c r="E1359" s="25"/>
      <c r="J1359" s="1"/>
      <c r="L1359" s="1"/>
    </row>
    <row r="1360" spans="1:12" ht="12.75">
      <c r="A1360" s="16"/>
      <c r="B1360" s="22"/>
      <c r="C1360" s="25"/>
      <c r="E1360" s="25"/>
      <c r="J1360" s="1"/>
      <c r="L1360" s="1"/>
    </row>
    <row r="1361" spans="1:12" ht="12.75">
      <c r="A1361" s="16"/>
      <c r="B1361" s="22"/>
      <c r="C1361" s="25"/>
      <c r="E1361" s="25"/>
      <c r="J1361" s="1"/>
      <c r="L1361" s="1"/>
    </row>
    <row r="1362" spans="1:12" ht="12.75">
      <c r="A1362" s="16"/>
      <c r="B1362" s="22"/>
      <c r="C1362" s="25"/>
      <c r="E1362" s="25"/>
      <c r="J1362" s="1"/>
      <c r="L1362" s="1"/>
    </row>
    <row r="1363" spans="1:12" ht="12.75">
      <c r="A1363" s="16"/>
      <c r="B1363" s="22"/>
      <c r="C1363" s="25"/>
      <c r="E1363" s="25"/>
      <c r="J1363" s="1"/>
      <c r="L1363" s="1"/>
    </row>
    <row r="1364" spans="1:12" ht="12.75">
      <c r="A1364" s="16"/>
      <c r="B1364" s="22"/>
      <c r="C1364" s="25"/>
      <c r="E1364" s="25"/>
      <c r="J1364" s="1"/>
      <c r="L1364" s="1"/>
    </row>
    <row r="1365" spans="1:12" ht="12.75">
      <c r="A1365" s="16"/>
      <c r="B1365" s="22"/>
      <c r="C1365" s="25"/>
      <c r="E1365" s="25"/>
      <c r="J1365" s="1"/>
      <c r="L1365" s="1"/>
    </row>
    <row r="1366" spans="1:12" ht="12.75">
      <c r="A1366" s="16"/>
      <c r="B1366" s="22"/>
      <c r="C1366" s="25"/>
      <c r="E1366" s="25"/>
      <c r="J1366" s="1"/>
      <c r="L1366" s="1"/>
    </row>
    <row r="1367" spans="1:12" ht="12.75">
      <c r="A1367" s="16"/>
      <c r="B1367" s="22"/>
      <c r="C1367" s="25"/>
      <c r="E1367" s="25"/>
      <c r="J1367" s="1"/>
      <c r="L1367" s="1"/>
    </row>
    <row r="1368" spans="1:12" ht="12.75">
      <c r="A1368" s="16"/>
      <c r="B1368" s="22"/>
      <c r="C1368" s="25"/>
      <c r="E1368" s="25"/>
      <c r="J1368" s="1"/>
      <c r="L1368" s="1"/>
    </row>
    <row r="1369" spans="1:12" ht="12.75">
      <c r="A1369" s="16"/>
      <c r="B1369" s="22"/>
      <c r="C1369" s="25"/>
      <c r="E1369" s="25"/>
      <c r="J1369" s="1"/>
      <c r="L1369" s="1"/>
    </row>
    <row r="1370" spans="1:12" ht="12.75">
      <c r="A1370" s="16"/>
      <c r="B1370" s="22"/>
      <c r="C1370" s="25"/>
      <c r="E1370" s="25"/>
      <c r="J1370" s="1"/>
      <c r="L1370" s="1"/>
    </row>
    <row r="1371" spans="1:12" ht="12.75">
      <c r="A1371" s="16"/>
      <c r="B1371" s="22"/>
      <c r="C1371" s="25"/>
      <c r="E1371" s="25"/>
      <c r="J1371" s="1"/>
      <c r="L1371" s="1"/>
    </row>
    <row r="1372" spans="1:12" ht="12.75">
      <c r="A1372" s="16"/>
      <c r="B1372" s="22"/>
      <c r="C1372" s="25"/>
      <c r="E1372" s="25"/>
      <c r="J1372" s="1"/>
      <c r="L1372" s="1"/>
    </row>
    <row r="1373" spans="1:12" ht="12.75">
      <c r="A1373" s="16"/>
      <c r="B1373" s="22"/>
      <c r="C1373" s="25"/>
      <c r="E1373" s="25"/>
      <c r="J1373" s="1"/>
      <c r="L1373" s="1"/>
    </row>
    <row r="1374" spans="1:12" ht="12.75">
      <c r="A1374" s="16"/>
      <c r="B1374" s="22"/>
      <c r="C1374" s="25"/>
      <c r="E1374" s="25"/>
      <c r="J1374" s="1"/>
      <c r="L1374" s="1"/>
    </row>
    <row r="1375" spans="1:12" ht="12.75">
      <c r="A1375" s="16"/>
      <c r="B1375" s="22"/>
      <c r="C1375" s="25"/>
      <c r="E1375" s="25"/>
      <c r="J1375" s="1"/>
      <c r="L1375" s="1"/>
    </row>
    <row r="1376" spans="1:12" ht="12.75">
      <c r="A1376" s="16"/>
      <c r="B1376" s="22"/>
      <c r="C1376" s="25"/>
      <c r="E1376" s="25"/>
      <c r="J1376" s="1"/>
      <c r="L1376" s="1"/>
    </row>
    <row r="1377" spans="1:12" ht="12.75">
      <c r="A1377" s="16"/>
      <c r="B1377" s="22"/>
      <c r="C1377" s="25"/>
      <c r="E1377" s="25"/>
      <c r="J1377" s="1"/>
      <c r="L1377" s="1"/>
    </row>
    <row r="1378" spans="1:12" ht="12.75">
      <c r="A1378" s="16"/>
      <c r="B1378" s="22"/>
      <c r="C1378" s="25"/>
      <c r="E1378" s="25"/>
      <c r="J1378" s="1"/>
      <c r="L1378" s="1"/>
    </row>
    <row r="1379" spans="1:12" ht="12.75">
      <c r="A1379" s="16"/>
      <c r="B1379" s="22"/>
      <c r="C1379" s="25"/>
      <c r="E1379" s="25"/>
      <c r="J1379" s="1"/>
      <c r="L1379" s="1"/>
    </row>
    <row r="1380" spans="1:12" ht="12.75">
      <c r="A1380" s="16"/>
      <c r="B1380" s="22"/>
      <c r="C1380" s="25"/>
      <c r="E1380" s="25"/>
      <c r="J1380" s="1"/>
      <c r="L1380" s="1"/>
    </row>
    <row r="1381" spans="1:12" ht="12.75">
      <c r="A1381" s="16"/>
      <c r="B1381" s="22"/>
      <c r="C1381" s="25"/>
      <c r="E1381" s="25"/>
      <c r="J1381" s="1"/>
      <c r="L1381" s="1"/>
    </row>
    <row r="1382" spans="1:12" ht="12.75">
      <c r="A1382" s="16"/>
      <c r="B1382" s="22"/>
      <c r="C1382" s="25"/>
      <c r="E1382" s="25"/>
      <c r="J1382" s="1"/>
      <c r="L1382" s="1"/>
    </row>
    <row r="1383" spans="1:12" ht="12.75">
      <c r="A1383" s="16"/>
      <c r="B1383" s="22"/>
      <c r="C1383" s="25"/>
      <c r="E1383" s="25"/>
      <c r="J1383" s="1"/>
      <c r="L1383" s="1"/>
    </row>
    <row r="1384" spans="1:12" ht="12.75">
      <c r="A1384" s="16"/>
      <c r="B1384" s="22"/>
      <c r="C1384" s="25"/>
      <c r="E1384" s="25"/>
      <c r="J1384" s="1"/>
      <c r="L1384" s="1"/>
    </row>
    <row r="1385" spans="1:12" ht="12.75">
      <c r="A1385" s="16"/>
      <c r="B1385" s="22"/>
      <c r="C1385" s="25"/>
      <c r="E1385" s="25"/>
      <c r="J1385" s="1"/>
      <c r="L1385" s="1"/>
    </row>
    <row r="1386" spans="1:12" ht="12.75">
      <c r="A1386" s="16"/>
      <c r="B1386" s="22"/>
      <c r="C1386" s="25"/>
      <c r="E1386" s="25"/>
      <c r="J1386" s="1"/>
      <c r="L1386" s="1"/>
    </row>
    <row r="1387" spans="1:12" ht="12.75">
      <c r="A1387" s="16"/>
      <c r="B1387" s="22"/>
      <c r="C1387" s="25"/>
      <c r="E1387" s="25"/>
      <c r="J1387" s="1"/>
      <c r="L1387" s="1"/>
    </row>
    <row r="1388" spans="1:12" ht="12.75">
      <c r="A1388" s="16"/>
      <c r="B1388" s="22"/>
      <c r="C1388" s="25"/>
      <c r="E1388" s="25"/>
      <c r="J1388" s="1"/>
      <c r="L1388" s="1"/>
    </row>
    <row r="1389" spans="1:12" ht="12.75">
      <c r="A1389" s="16"/>
      <c r="B1389" s="22"/>
      <c r="C1389" s="25"/>
      <c r="E1389" s="25"/>
      <c r="J1389" s="1"/>
      <c r="L1389" s="1"/>
    </row>
    <row r="1390" spans="1:12" ht="12.75">
      <c r="A1390" s="16"/>
      <c r="B1390" s="22"/>
      <c r="C1390" s="25"/>
      <c r="E1390" s="25"/>
      <c r="J1390" s="1"/>
      <c r="L1390" s="1"/>
    </row>
    <row r="1391" spans="1:12" ht="12.75">
      <c r="A1391" s="16"/>
      <c r="B1391" s="22"/>
      <c r="C1391" s="25"/>
      <c r="E1391" s="25"/>
      <c r="J1391" s="1"/>
      <c r="L1391" s="1"/>
    </row>
    <row r="1392" spans="1:12" ht="12.75">
      <c r="A1392" s="16"/>
      <c r="B1392" s="22"/>
      <c r="C1392" s="25"/>
      <c r="E1392" s="25"/>
      <c r="J1392" s="1"/>
      <c r="L1392" s="1"/>
    </row>
    <row r="1393" spans="1:12" ht="12.75">
      <c r="A1393" s="16"/>
      <c r="B1393" s="22"/>
      <c r="C1393" s="25"/>
      <c r="E1393" s="25"/>
      <c r="J1393" s="1"/>
      <c r="L1393" s="1"/>
    </row>
    <row r="1394" spans="1:12" ht="12.75">
      <c r="A1394" s="16"/>
      <c r="B1394" s="22"/>
      <c r="C1394" s="25"/>
      <c r="E1394" s="25"/>
      <c r="J1394" s="1"/>
      <c r="L1394" s="1"/>
    </row>
    <row r="1395" spans="1:12" ht="12.75">
      <c r="A1395" s="16"/>
      <c r="B1395" s="22"/>
      <c r="C1395" s="25"/>
      <c r="E1395" s="25"/>
      <c r="J1395" s="1"/>
      <c r="L1395" s="1"/>
    </row>
    <row r="1396" spans="1:12" ht="12.75">
      <c r="A1396" s="16"/>
      <c r="B1396" s="22"/>
      <c r="C1396" s="25"/>
      <c r="E1396" s="25"/>
      <c r="J1396" s="1"/>
      <c r="L1396" s="1"/>
    </row>
    <row r="1397" spans="1:12" ht="12.75">
      <c r="A1397" s="16"/>
      <c r="B1397" s="22"/>
      <c r="C1397" s="25"/>
      <c r="E1397" s="25"/>
      <c r="J1397" s="1"/>
      <c r="L1397" s="1"/>
    </row>
    <row r="1398" spans="1:12" ht="12.75">
      <c r="A1398" s="16"/>
      <c r="B1398" s="22"/>
      <c r="C1398" s="25"/>
      <c r="E1398" s="25"/>
      <c r="J1398" s="1"/>
      <c r="L1398" s="1"/>
    </row>
    <row r="1399" spans="1:12" ht="12.75">
      <c r="A1399" s="16"/>
      <c r="B1399" s="22"/>
      <c r="C1399" s="25"/>
      <c r="E1399" s="25"/>
      <c r="J1399" s="1"/>
      <c r="L1399" s="1"/>
    </row>
    <row r="1400" spans="1:12" ht="12.75">
      <c r="A1400" s="16"/>
      <c r="B1400" s="22"/>
      <c r="C1400" s="25"/>
      <c r="E1400" s="25"/>
      <c r="J1400" s="1"/>
      <c r="L1400" s="1"/>
    </row>
    <row r="1401" spans="1:12" ht="12.75">
      <c r="A1401" s="16"/>
      <c r="B1401" s="22"/>
      <c r="C1401" s="25"/>
      <c r="E1401" s="25"/>
      <c r="J1401" s="1"/>
      <c r="L1401" s="1"/>
    </row>
    <row r="1402" spans="1:12" ht="12.75">
      <c r="A1402" s="16"/>
      <c r="B1402" s="22"/>
      <c r="C1402" s="25"/>
      <c r="E1402" s="25"/>
      <c r="J1402" s="1"/>
      <c r="L1402" s="1"/>
    </row>
    <row r="1403" spans="1:12" ht="12.75">
      <c r="A1403" s="16"/>
      <c r="B1403" s="22"/>
      <c r="C1403" s="25"/>
      <c r="E1403" s="25"/>
      <c r="J1403" s="1"/>
      <c r="L1403" s="1"/>
    </row>
    <row r="1404" spans="1:12" ht="12.75">
      <c r="A1404" s="16"/>
      <c r="B1404" s="22"/>
      <c r="C1404" s="25"/>
      <c r="E1404" s="25"/>
      <c r="J1404" s="1"/>
      <c r="L1404" s="1"/>
    </row>
    <row r="1405" spans="1:12" ht="12.75">
      <c r="A1405" s="16"/>
      <c r="B1405" s="22"/>
      <c r="C1405" s="25"/>
      <c r="E1405" s="25"/>
      <c r="J1405" s="1"/>
      <c r="L1405" s="1"/>
    </row>
    <row r="1406" spans="1:12" ht="12.75">
      <c r="A1406" s="16"/>
      <c r="B1406" s="22"/>
      <c r="C1406" s="25"/>
      <c r="E1406" s="25"/>
      <c r="J1406" s="1"/>
      <c r="L1406" s="1"/>
    </row>
    <row r="1407" spans="1:12" ht="12.75">
      <c r="A1407" s="16"/>
      <c r="B1407" s="22"/>
      <c r="C1407" s="25"/>
      <c r="E1407" s="25"/>
      <c r="J1407" s="1"/>
      <c r="L1407" s="1"/>
    </row>
    <row r="1408" spans="1:12" ht="12.75">
      <c r="A1408" s="16"/>
      <c r="B1408" s="22"/>
      <c r="C1408" s="25"/>
      <c r="E1408" s="25"/>
      <c r="J1408" s="1"/>
      <c r="L1408" s="1"/>
    </row>
    <row r="1409" spans="1:12" ht="12.75">
      <c r="A1409" s="16"/>
      <c r="B1409" s="22"/>
      <c r="C1409" s="25"/>
      <c r="E1409" s="25"/>
      <c r="J1409" s="1"/>
      <c r="L1409" s="1"/>
    </row>
    <row r="1410" spans="1:12" ht="12.75">
      <c r="A1410" s="16"/>
      <c r="B1410" s="22"/>
      <c r="C1410" s="25"/>
      <c r="E1410" s="25"/>
      <c r="J1410" s="1"/>
      <c r="L1410" s="1"/>
    </row>
    <row r="1411" spans="1:12" ht="12.75">
      <c r="A1411" s="16"/>
      <c r="B1411" s="22"/>
      <c r="C1411" s="25"/>
      <c r="E1411" s="25"/>
      <c r="J1411" s="1"/>
      <c r="L1411" s="1"/>
    </row>
    <row r="1412" spans="1:12" ht="12.75">
      <c r="A1412" s="16"/>
      <c r="B1412" s="22"/>
      <c r="C1412" s="25"/>
      <c r="E1412" s="25"/>
      <c r="J1412" s="1"/>
      <c r="L1412" s="1"/>
    </row>
    <row r="1413" spans="1:12" ht="12.75">
      <c r="A1413" s="16"/>
      <c r="B1413" s="22"/>
      <c r="C1413" s="25"/>
      <c r="E1413" s="25"/>
      <c r="J1413" s="1"/>
      <c r="L1413" s="1"/>
    </row>
    <row r="1414" spans="1:12" ht="12.75">
      <c r="A1414" s="16"/>
      <c r="B1414" s="22"/>
      <c r="C1414" s="25"/>
      <c r="E1414" s="25"/>
      <c r="J1414" s="1"/>
      <c r="L1414" s="1"/>
    </row>
    <row r="1415" spans="1:12" ht="12.75">
      <c r="A1415" s="16"/>
      <c r="B1415" s="22"/>
      <c r="C1415" s="25"/>
      <c r="E1415" s="25"/>
      <c r="J1415" s="1"/>
      <c r="L1415" s="1"/>
    </row>
    <row r="1416" spans="1:12" ht="12.75">
      <c r="A1416" s="16"/>
      <c r="B1416" s="22"/>
      <c r="C1416" s="25"/>
      <c r="E1416" s="25"/>
      <c r="J1416" s="1"/>
      <c r="L1416" s="1"/>
    </row>
    <row r="1417" spans="1:12" ht="12.75">
      <c r="A1417" s="16"/>
      <c r="B1417" s="22"/>
      <c r="C1417" s="25"/>
      <c r="E1417" s="25"/>
      <c r="J1417" s="1"/>
      <c r="L1417" s="1"/>
    </row>
    <row r="1418" spans="1:12" ht="12.75">
      <c r="A1418" s="16"/>
      <c r="B1418" s="22"/>
      <c r="C1418" s="25"/>
      <c r="E1418" s="25"/>
      <c r="J1418" s="1"/>
      <c r="L1418" s="1"/>
    </row>
    <row r="1419" spans="1:12" ht="12.75">
      <c r="A1419" s="16"/>
      <c r="B1419" s="22"/>
      <c r="C1419" s="25"/>
      <c r="E1419" s="25"/>
      <c r="J1419" s="1"/>
      <c r="L1419" s="1"/>
    </row>
    <row r="1420" spans="1:12" ht="12.75">
      <c r="A1420" s="16"/>
      <c r="B1420" s="22"/>
      <c r="C1420" s="25"/>
      <c r="E1420" s="25"/>
      <c r="J1420" s="1"/>
      <c r="L1420" s="1"/>
    </row>
    <row r="1421" spans="1:12" ht="12.75">
      <c r="A1421" s="16"/>
      <c r="B1421" s="22"/>
      <c r="C1421" s="25"/>
      <c r="E1421" s="25"/>
      <c r="J1421" s="1"/>
      <c r="L1421" s="1"/>
    </row>
    <row r="1422" spans="1:12" ht="12.75">
      <c r="A1422" s="16"/>
      <c r="B1422" s="22"/>
      <c r="C1422" s="25"/>
      <c r="E1422" s="25"/>
      <c r="J1422" s="1"/>
      <c r="L1422" s="1"/>
    </row>
    <row r="1423" spans="1:12" ht="12.75">
      <c r="A1423" s="16"/>
      <c r="B1423" s="22"/>
      <c r="C1423" s="25"/>
      <c r="E1423" s="25"/>
      <c r="J1423" s="1"/>
      <c r="L1423" s="1"/>
    </row>
    <row r="1424" spans="1:12" ht="12.75">
      <c r="A1424" s="16"/>
      <c r="B1424" s="22"/>
      <c r="C1424" s="25"/>
      <c r="E1424" s="25"/>
      <c r="J1424" s="1"/>
      <c r="L1424" s="1"/>
    </row>
    <row r="1425" spans="1:12" ht="12.75">
      <c r="A1425" s="16"/>
      <c r="B1425" s="22"/>
      <c r="C1425" s="25"/>
      <c r="E1425" s="25"/>
      <c r="J1425" s="1"/>
      <c r="L1425" s="1"/>
    </row>
    <row r="1426" spans="1:12" ht="12.75">
      <c r="A1426" s="16"/>
      <c r="B1426" s="22"/>
      <c r="C1426" s="25"/>
      <c r="E1426" s="25"/>
      <c r="J1426" s="1"/>
      <c r="L1426" s="1"/>
    </row>
    <row r="1427" spans="1:12" ht="12.75">
      <c r="A1427" s="16"/>
      <c r="B1427" s="22"/>
      <c r="C1427" s="25"/>
      <c r="E1427" s="25"/>
      <c r="J1427" s="1"/>
      <c r="L1427" s="1"/>
    </row>
    <row r="1428" spans="1:12" ht="12.75">
      <c r="A1428" s="16"/>
      <c r="B1428" s="22"/>
      <c r="C1428" s="25"/>
      <c r="E1428" s="25"/>
      <c r="J1428" s="1"/>
      <c r="L1428" s="1"/>
    </row>
    <row r="1429" spans="1:12" ht="12.75">
      <c r="A1429" s="16"/>
      <c r="B1429" s="22"/>
      <c r="C1429" s="25"/>
      <c r="E1429" s="25"/>
      <c r="J1429" s="1"/>
      <c r="L1429" s="1"/>
    </row>
    <row r="1430" spans="1:12" ht="12.75">
      <c r="A1430" s="16"/>
      <c r="B1430" s="22"/>
      <c r="C1430" s="25"/>
      <c r="E1430" s="25"/>
      <c r="J1430" s="1"/>
      <c r="L1430" s="1"/>
    </row>
    <row r="1431" spans="1:12" ht="12.75">
      <c r="A1431" s="16"/>
      <c r="B1431" s="22"/>
      <c r="C1431" s="25"/>
      <c r="E1431" s="25"/>
      <c r="J1431" s="1"/>
      <c r="L1431" s="1"/>
    </row>
    <row r="1432" spans="1:12" ht="12.75">
      <c r="A1432" s="16"/>
      <c r="B1432" s="22"/>
      <c r="C1432" s="25"/>
      <c r="E1432" s="25"/>
      <c r="J1432" s="1"/>
      <c r="L1432" s="1"/>
    </row>
    <row r="1433" spans="1:12" ht="12.75">
      <c r="A1433" s="16"/>
      <c r="B1433" s="22"/>
      <c r="C1433" s="25"/>
      <c r="E1433" s="25"/>
      <c r="J1433" s="1"/>
      <c r="L1433" s="1"/>
    </row>
    <row r="1434" spans="1:12" ht="12.75">
      <c r="A1434" s="16"/>
      <c r="B1434" s="22"/>
      <c r="C1434" s="25"/>
      <c r="E1434" s="25"/>
      <c r="J1434" s="1"/>
      <c r="L1434" s="1"/>
    </row>
    <row r="1435" spans="1:12" ht="12.75">
      <c r="A1435" s="16"/>
      <c r="B1435" s="22"/>
      <c r="C1435" s="25"/>
      <c r="E1435" s="25"/>
      <c r="J1435" s="1"/>
      <c r="L1435" s="1"/>
    </row>
    <row r="1436" spans="1:12" ht="12.75">
      <c r="A1436" s="16"/>
      <c r="B1436" s="22"/>
      <c r="C1436" s="25"/>
      <c r="E1436" s="25"/>
      <c r="J1436" s="1"/>
      <c r="L1436" s="1"/>
    </row>
    <row r="1437" spans="1:12" ht="12.75">
      <c r="A1437" s="16"/>
      <c r="B1437" s="22"/>
      <c r="C1437" s="25"/>
      <c r="E1437" s="25"/>
      <c r="J1437" s="1"/>
      <c r="L1437" s="1"/>
    </row>
    <row r="1438" spans="1:12" ht="12.75">
      <c r="A1438" s="16"/>
      <c r="B1438" s="22"/>
      <c r="C1438" s="25"/>
      <c r="E1438" s="25"/>
      <c r="J1438" s="1"/>
      <c r="L1438" s="1"/>
    </row>
    <row r="1439" spans="1:12" ht="12.75">
      <c r="A1439" s="16"/>
      <c r="B1439" s="22"/>
      <c r="C1439" s="25"/>
      <c r="E1439" s="25"/>
      <c r="J1439" s="1"/>
      <c r="L1439" s="1"/>
    </row>
    <row r="1440" spans="1:12" ht="12.75">
      <c r="A1440" s="16"/>
      <c r="B1440" s="22"/>
      <c r="C1440" s="25"/>
      <c r="E1440" s="25"/>
      <c r="J1440" s="1"/>
      <c r="L1440" s="1"/>
    </row>
    <row r="1441" spans="1:12" ht="12.75">
      <c r="A1441" s="16"/>
      <c r="B1441" s="22"/>
      <c r="C1441" s="25"/>
      <c r="E1441" s="25"/>
      <c r="J1441" s="1"/>
      <c r="L1441" s="1"/>
    </row>
    <row r="1442" spans="1:12" ht="12.75">
      <c r="A1442" s="16"/>
      <c r="B1442" s="22"/>
      <c r="C1442" s="25"/>
      <c r="E1442" s="25"/>
      <c r="J1442" s="1"/>
      <c r="L1442" s="1"/>
    </row>
    <row r="1443" spans="1:12" ht="12.75">
      <c r="A1443" s="16"/>
      <c r="B1443" s="22"/>
      <c r="C1443" s="25"/>
      <c r="E1443" s="25"/>
      <c r="J1443" s="1"/>
      <c r="L1443" s="1"/>
    </row>
    <row r="1444" spans="1:12" ht="12.75">
      <c r="A1444" s="16"/>
      <c r="B1444" s="22"/>
      <c r="C1444" s="25"/>
      <c r="E1444" s="25"/>
      <c r="J1444" s="1"/>
      <c r="L1444" s="1"/>
    </row>
    <row r="1445" spans="1:12" ht="12.75">
      <c r="A1445" s="16"/>
      <c r="B1445" s="22"/>
      <c r="C1445" s="25"/>
      <c r="E1445" s="25"/>
      <c r="J1445" s="1"/>
      <c r="L1445" s="1"/>
    </row>
    <row r="1446" spans="1:12" ht="12.75">
      <c r="A1446" s="16"/>
      <c r="B1446" s="22"/>
      <c r="C1446" s="25"/>
      <c r="E1446" s="25"/>
      <c r="J1446" s="1"/>
      <c r="L1446" s="1"/>
    </row>
    <row r="1447" spans="1:12" ht="12.75">
      <c r="A1447" s="16"/>
      <c r="B1447" s="22"/>
      <c r="C1447" s="25"/>
      <c r="E1447" s="25"/>
      <c r="J1447" s="1"/>
      <c r="L1447" s="1"/>
    </row>
    <row r="1448" spans="1:12" ht="12.75">
      <c r="A1448" s="16"/>
      <c r="B1448" s="22"/>
      <c r="C1448" s="25"/>
      <c r="E1448" s="25"/>
      <c r="J1448" s="1"/>
      <c r="L1448" s="1"/>
    </row>
    <row r="1449" spans="1:12" ht="12.75">
      <c r="A1449" s="16"/>
      <c r="B1449" s="22"/>
      <c r="C1449" s="25"/>
      <c r="E1449" s="25"/>
      <c r="J1449" s="1"/>
      <c r="L1449" s="1"/>
    </row>
    <row r="1450" spans="1:12" ht="12.75">
      <c r="A1450" s="16"/>
      <c r="B1450" s="22"/>
      <c r="C1450" s="25"/>
      <c r="E1450" s="25"/>
      <c r="J1450" s="1"/>
      <c r="L1450" s="1"/>
    </row>
    <row r="1451" spans="1:12" ht="12.75">
      <c r="A1451" s="16"/>
      <c r="B1451" s="22"/>
      <c r="C1451" s="25"/>
      <c r="E1451" s="25"/>
      <c r="J1451" s="1"/>
      <c r="L1451" s="1"/>
    </row>
    <row r="1452" spans="1:12" ht="12.75">
      <c r="A1452" s="16"/>
      <c r="B1452" s="22"/>
      <c r="C1452" s="25"/>
      <c r="E1452" s="25"/>
      <c r="J1452" s="1"/>
      <c r="L1452" s="1"/>
    </row>
    <row r="1453" spans="1:12" ht="12.75">
      <c r="A1453" s="16"/>
      <c r="B1453" s="22"/>
      <c r="C1453" s="25"/>
      <c r="E1453" s="25"/>
      <c r="J1453" s="1"/>
      <c r="L1453" s="1"/>
    </row>
    <row r="1454" spans="1:12" ht="12.75">
      <c r="A1454" s="16"/>
      <c r="B1454" s="22"/>
      <c r="C1454" s="25"/>
      <c r="E1454" s="25"/>
      <c r="J1454" s="1"/>
      <c r="L1454" s="1"/>
    </row>
    <row r="1455" spans="1:12" ht="12.75">
      <c r="A1455" s="16"/>
      <c r="B1455" s="22"/>
      <c r="C1455" s="25"/>
      <c r="E1455" s="25"/>
      <c r="J1455" s="1"/>
      <c r="L1455" s="1"/>
    </row>
    <row r="1456" spans="1:12" ht="12.75">
      <c r="A1456" s="16"/>
      <c r="B1456" s="22"/>
      <c r="C1456" s="25"/>
      <c r="E1456" s="25"/>
      <c r="J1456" s="1"/>
      <c r="L1456" s="1"/>
    </row>
    <row r="1457" spans="1:12" ht="12.75">
      <c r="A1457" s="16"/>
      <c r="B1457" s="22"/>
      <c r="C1457" s="25"/>
      <c r="E1457" s="25"/>
      <c r="J1457" s="1"/>
      <c r="L1457" s="1"/>
    </row>
    <row r="1458" spans="1:12" ht="12.75">
      <c r="A1458" s="16"/>
      <c r="B1458" s="22"/>
      <c r="C1458" s="25"/>
      <c r="E1458" s="25"/>
      <c r="J1458" s="1"/>
      <c r="L1458" s="1"/>
    </row>
    <row r="1459" spans="1:12" ht="12.75">
      <c r="A1459" s="16"/>
      <c r="B1459" s="22"/>
      <c r="C1459" s="25"/>
      <c r="E1459" s="25"/>
      <c r="J1459" s="1"/>
      <c r="L1459" s="1"/>
    </row>
    <row r="1460" spans="1:12" ht="12.75">
      <c r="A1460" s="16"/>
      <c r="B1460" s="22"/>
      <c r="C1460" s="25"/>
      <c r="E1460" s="25"/>
      <c r="J1460" s="1"/>
      <c r="L1460" s="1"/>
    </row>
    <row r="1461" spans="1:12" ht="12.75">
      <c r="A1461" s="16"/>
      <c r="B1461" s="22"/>
      <c r="C1461" s="25"/>
      <c r="E1461" s="25"/>
      <c r="J1461" s="1"/>
      <c r="L1461" s="1"/>
    </row>
    <row r="1462" spans="1:12" ht="12.75">
      <c r="A1462" s="16"/>
      <c r="B1462" s="22"/>
      <c r="C1462" s="25"/>
      <c r="E1462" s="25"/>
      <c r="J1462" s="1"/>
      <c r="L1462" s="1"/>
    </row>
    <row r="1463" spans="1:12" ht="12.75">
      <c r="A1463" s="16"/>
      <c r="B1463" s="22"/>
      <c r="C1463" s="25"/>
      <c r="E1463" s="25"/>
      <c r="J1463" s="1"/>
      <c r="L1463" s="1"/>
    </row>
    <row r="1464" spans="1:12" ht="12.75">
      <c r="A1464" s="16"/>
      <c r="B1464" s="22"/>
      <c r="C1464" s="25"/>
      <c r="E1464" s="25"/>
      <c r="J1464" s="1"/>
      <c r="L1464" s="1"/>
    </row>
    <row r="1465" spans="1:12" ht="12.75">
      <c r="A1465" s="16"/>
      <c r="B1465" s="22"/>
      <c r="C1465" s="25"/>
      <c r="E1465" s="25"/>
      <c r="J1465" s="1"/>
      <c r="L1465" s="1"/>
    </row>
    <row r="1466" spans="1:12" ht="12.75">
      <c r="A1466" s="16"/>
      <c r="B1466" s="22"/>
      <c r="C1466" s="25"/>
      <c r="E1466" s="25"/>
      <c r="J1466" s="1"/>
      <c r="L1466" s="1"/>
    </row>
    <row r="1467" spans="1:12" ht="12.75">
      <c r="A1467" s="16"/>
      <c r="B1467" s="22"/>
      <c r="C1467" s="25"/>
      <c r="E1467" s="25"/>
      <c r="J1467" s="1"/>
      <c r="L1467" s="1"/>
    </row>
    <row r="1468" spans="1:12" ht="12.75">
      <c r="A1468" s="16"/>
      <c r="B1468" s="22"/>
      <c r="C1468" s="25"/>
      <c r="E1468" s="25"/>
      <c r="J1468" s="1"/>
      <c r="L1468" s="1"/>
    </row>
    <row r="1469" spans="1:12" ht="12.75">
      <c r="A1469" s="16"/>
      <c r="B1469" s="22"/>
      <c r="C1469" s="25"/>
      <c r="E1469" s="25"/>
      <c r="J1469" s="1"/>
      <c r="L1469" s="1"/>
    </row>
    <row r="1470" spans="1:12" ht="12.75">
      <c r="A1470" s="16"/>
      <c r="B1470" s="22"/>
      <c r="C1470" s="25"/>
      <c r="E1470" s="25"/>
      <c r="J1470" s="1"/>
      <c r="L1470" s="1"/>
    </row>
    <row r="1471" spans="1:12" ht="12.75">
      <c r="A1471" s="16"/>
      <c r="B1471" s="22"/>
      <c r="C1471" s="25"/>
      <c r="E1471" s="25"/>
      <c r="J1471" s="1"/>
      <c r="L1471" s="1"/>
    </row>
    <row r="1472" spans="1:12" ht="12.75">
      <c r="A1472" s="16"/>
      <c r="B1472" s="22"/>
      <c r="C1472" s="25"/>
      <c r="E1472" s="25"/>
      <c r="J1472" s="1"/>
      <c r="L1472" s="1"/>
    </row>
    <row r="1473" spans="1:12" ht="12.75">
      <c r="A1473" s="16"/>
      <c r="B1473" s="22"/>
      <c r="C1473" s="25"/>
      <c r="E1473" s="25"/>
      <c r="J1473" s="1"/>
      <c r="L1473" s="1"/>
    </row>
    <row r="1474" spans="1:12" ht="12.75">
      <c r="A1474" s="16"/>
      <c r="B1474" s="22"/>
      <c r="C1474" s="25"/>
      <c r="E1474" s="25"/>
      <c r="J1474" s="1"/>
      <c r="L1474" s="1"/>
    </row>
    <row r="1475" spans="1:12" ht="12.75">
      <c r="A1475" s="16"/>
      <c r="B1475" s="22"/>
      <c r="C1475" s="25"/>
      <c r="E1475" s="25"/>
      <c r="J1475" s="1"/>
      <c r="L1475" s="1"/>
    </row>
    <row r="1476" spans="1:12" ht="12.75">
      <c r="A1476" s="16"/>
      <c r="B1476" s="22"/>
      <c r="C1476" s="25"/>
      <c r="E1476" s="25"/>
      <c r="J1476" s="1"/>
      <c r="L1476" s="1"/>
    </row>
    <row r="1477" spans="1:12" ht="12.75">
      <c r="A1477" s="16"/>
      <c r="B1477" s="22"/>
      <c r="C1477" s="25"/>
      <c r="E1477" s="25"/>
      <c r="J1477" s="1"/>
      <c r="L1477" s="1"/>
    </row>
    <row r="1478" spans="1:12" ht="12.75">
      <c r="A1478" s="16"/>
      <c r="B1478" s="22"/>
      <c r="C1478" s="25"/>
      <c r="E1478" s="25"/>
      <c r="J1478" s="1"/>
      <c r="L1478" s="1"/>
    </row>
    <row r="1479" spans="1:12" ht="12.75">
      <c r="A1479" s="16"/>
      <c r="B1479" s="22"/>
      <c r="C1479" s="25"/>
      <c r="E1479" s="25"/>
      <c r="J1479" s="1"/>
      <c r="L1479" s="1"/>
    </row>
    <row r="1480" spans="1:12" ht="12.75">
      <c r="A1480" s="16"/>
      <c r="B1480" s="22"/>
      <c r="C1480" s="25"/>
      <c r="E1480" s="25"/>
      <c r="J1480" s="1"/>
      <c r="L1480" s="1"/>
    </row>
    <row r="1481" spans="1:12" ht="12.75">
      <c r="A1481" s="16"/>
      <c r="B1481" s="22"/>
      <c r="C1481" s="25"/>
      <c r="E1481" s="25"/>
      <c r="J1481" s="1"/>
      <c r="L1481" s="1"/>
    </row>
    <row r="1482" spans="1:12" ht="12.75">
      <c r="A1482" s="16"/>
      <c r="B1482" s="22"/>
      <c r="C1482" s="25"/>
      <c r="E1482" s="25"/>
      <c r="J1482" s="1"/>
      <c r="L1482" s="1"/>
    </row>
    <row r="1483" spans="1:12" ht="12.75">
      <c r="A1483" s="16"/>
      <c r="B1483" s="22"/>
      <c r="C1483" s="25"/>
      <c r="E1483" s="25"/>
      <c r="J1483" s="1"/>
      <c r="L1483" s="1"/>
    </row>
    <row r="1484" spans="1:12" ht="12.75">
      <c r="A1484" s="16"/>
      <c r="B1484" s="22"/>
      <c r="C1484" s="25"/>
      <c r="E1484" s="25"/>
      <c r="J1484" s="1"/>
      <c r="L1484" s="1"/>
    </row>
    <row r="1485" spans="1:12" ht="12.75">
      <c r="A1485" s="16"/>
      <c r="B1485" s="22"/>
      <c r="C1485" s="25"/>
      <c r="E1485" s="25"/>
      <c r="J1485" s="1"/>
      <c r="L1485" s="1"/>
    </row>
    <row r="1486" spans="1:12" ht="12.75">
      <c r="A1486" s="16"/>
      <c r="B1486" s="22"/>
      <c r="C1486" s="25"/>
      <c r="E1486" s="25"/>
      <c r="J1486" s="1"/>
      <c r="L1486" s="1"/>
    </row>
    <row r="1487" spans="1:12" ht="12.75">
      <c r="A1487" s="16"/>
      <c r="B1487" s="22"/>
      <c r="C1487" s="25"/>
      <c r="E1487" s="25"/>
      <c r="J1487" s="1"/>
      <c r="L1487" s="1"/>
    </row>
    <row r="1488" spans="1:12" ht="12.75">
      <c r="A1488" s="16"/>
      <c r="B1488" s="22"/>
      <c r="C1488" s="25"/>
      <c r="E1488" s="25"/>
      <c r="J1488" s="1"/>
      <c r="L1488" s="1"/>
    </row>
    <row r="1489" spans="1:12" ht="12.75">
      <c r="A1489" s="16"/>
      <c r="B1489" s="22"/>
      <c r="C1489" s="25"/>
      <c r="E1489" s="25"/>
      <c r="J1489" s="1"/>
      <c r="L1489" s="1"/>
    </row>
    <row r="1490" spans="1:12" ht="12.75">
      <c r="A1490" s="16"/>
      <c r="B1490" s="22"/>
      <c r="C1490" s="25"/>
      <c r="E1490" s="25"/>
      <c r="J1490" s="1"/>
      <c r="L1490" s="1"/>
    </row>
    <row r="1491" spans="1:12" ht="12.75">
      <c r="A1491" s="16"/>
      <c r="B1491" s="22"/>
      <c r="C1491" s="25"/>
      <c r="E1491" s="25"/>
      <c r="J1491" s="1"/>
      <c r="L1491" s="1"/>
    </row>
    <row r="1492" spans="1:12" ht="12.75">
      <c r="A1492" s="16"/>
      <c r="B1492" s="22"/>
      <c r="C1492" s="25"/>
      <c r="E1492" s="25"/>
      <c r="J1492" s="1"/>
      <c r="L1492" s="1"/>
    </row>
    <row r="1493" spans="1:12" ht="12.75">
      <c r="A1493" s="16"/>
      <c r="B1493" s="22"/>
      <c r="C1493" s="25"/>
      <c r="E1493" s="25"/>
      <c r="J1493" s="1"/>
      <c r="L1493" s="1"/>
    </row>
    <row r="1494" spans="1:12" ht="12.75">
      <c r="A1494" s="16"/>
      <c r="B1494" s="22"/>
      <c r="C1494" s="25"/>
      <c r="E1494" s="25"/>
      <c r="J1494" s="1"/>
      <c r="L1494" s="1"/>
    </row>
    <row r="1495" spans="1:12" ht="12.75">
      <c r="A1495" s="16"/>
      <c r="B1495" s="22"/>
      <c r="C1495" s="25"/>
      <c r="E1495" s="25"/>
      <c r="J1495" s="1"/>
      <c r="L1495" s="1"/>
    </row>
    <row r="1496" spans="1:12" ht="12.75">
      <c r="A1496" s="16"/>
      <c r="B1496" s="22"/>
      <c r="C1496" s="25"/>
      <c r="E1496" s="25"/>
      <c r="J1496" s="1"/>
      <c r="L1496" s="1"/>
    </row>
    <row r="1497" spans="1:12" ht="12.75">
      <c r="A1497" s="16"/>
      <c r="B1497" s="22"/>
      <c r="C1497" s="25"/>
      <c r="E1497" s="25"/>
      <c r="J1497" s="1"/>
      <c r="L1497" s="1"/>
    </row>
    <row r="1498" spans="1:12" ht="12.75">
      <c r="A1498" s="16"/>
      <c r="B1498" s="22"/>
      <c r="C1498" s="25"/>
      <c r="E1498" s="25"/>
      <c r="J1498" s="1"/>
      <c r="L1498" s="1"/>
    </row>
    <row r="1499" spans="1:12" ht="12.75">
      <c r="A1499" s="16"/>
      <c r="B1499" s="22"/>
      <c r="C1499" s="25"/>
      <c r="E1499" s="25"/>
      <c r="J1499" s="1"/>
      <c r="L1499" s="1"/>
    </row>
    <row r="1500" spans="1:12" ht="12.75">
      <c r="A1500" s="16"/>
      <c r="B1500" s="22"/>
      <c r="C1500" s="25"/>
      <c r="E1500" s="25"/>
      <c r="J1500" s="1"/>
      <c r="L1500" s="1"/>
    </row>
    <row r="1501" spans="1:12" ht="12.75">
      <c r="A1501" s="16"/>
      <c r="B1501" s="22"/>
      <c r="C1501" s="25"/>
      <c r="E1501" s="25"/>
      <c r="J1501" s="1"/>
      <c r="L1501" s="1"/>
    </row>
    <row r="1502" spans="1:12" ht="12.75">
      <c r="A1502" s="16"/>
      <c r="B1502" s="22"/>
      <c r="C1502" s="25"/>
      <c r="E1502" s="25"/>
      <c r="J1502" s="1"/>
      <c r="L1502" s="1"/>
    </row>
    <row r="1503" spans="1:12" ht="12.75">
      <c r="A1503" s="16"/>
      <c r="B1503" s="22"/>
      <c r="C1503" s="25"/>
      <c r="E1503" s="25"/>
      <c r="J1503" s="1"/>
      <c r="L1503" s="1"/>
    </row>
    <row r="1504" spans="1:12" ht="12.75">
      <c r="A1504" s="16"/>
      <c r="B1504" s="22"/>
      <c r="C1504" s="25"/>
      <c r="E1504" s="25"/>
      <c r="J1504" s="1"/>
      <c r="L1504" s="1"/>
    </row>
    <row r="1505" spans="1:12" ht="12.75">
      <c r="A1505" s="16"/>
      <c r="B1505" s="22"/>
      <c r="C1505" s="25"/>
      <c r="E1505" s="25"/>
      <c r="J1505" s="1"/>
      <c r="L1505" s="1"/>
    </row>
    <row r="1506" spans="1:12" ht="12.75">
      <c r="A1506" s="16"/>
      <c r="B1506" s="22"/>
      <c r="C1506" s="25"/>
      <c r="E1506" s="25"/>
      <c r="J1506" s="1"/>
      <c r="L1506" s="1"/>
    </row>
    <row r="1507" spans="1:12" ht="12.75">
      <c r="A1507" s="16"/>
      <c r="B1507" s="22"/>
      <c r="C1507" s="25"/>
      <c r="E1507" s="25"/>
      <c r="J1507" s="1"/>
      <c r="L1507" s="1"/>
    </row>
    <row r="1508" spans="1:12" ht="12.75">
      <c r="A1508" s="16"/>
      <c r="B1508" s="22"/>
      <c r="C1508" s="25"/>
      <c r="E1508" s="25"/>
      <c r="J1508" s="1"/>
      <c r="L1508" s="1"/>
    </row>
    <row r="1509" spans="1:12" ht="12.75">
      <c r="A1509" s="16"/>
      <c r="B1509" s="22"/>
      <c r="C1509" s="25"/>
      <c r="E1509" s="25"/>
      <c r="J1509" s="1"/>
      <c r="L1509" s="1"/>
    </row>
    <row r="1510" spans="1:12" ht="12.75">
      <c r="A1510" s="16"/>
      <c r="B1510" s="22"/>
      <c r="C1510" s="25"/>
      <c r="E1510" s="25"/>
      <c r="J1510" s="1"/>
      <c r="L1510" s="1"/>
    </row>
    <row r="1511" spans="1:12" ht="12.75">
      <c r="A1511" s="16"/>
      <c r="B1511" s="22"/>
      <c r="C1511" s="25"/>
      <c r="E1511" s="25"/>
      <c r="J1511" s="1"/>
      <c r="L1511" s="1"/>
    </row>
    <row r="1512" spans="1:12" ht="12.75">
      <c r="A1512" s="16"/>
      <c r="B1512" s="22"/>
      <c r="C1512" s="25"/>
      <c r="E1512" s="25"/>
      <c r="J1512" s="1"/>
      <c r="L1512" s="1"/>
    </row>
    <row r="1513" spans="1:12" ht="12.75">
      <c r="A1513" s="16"/>
      <c r="B1513" s="22"/>
      <c r="C1513" s="25"/>
      <c r="E1513" s="25"/>
      <c r="J1513" s="1"/>
      <c r="L1513" s="1"/>
    </row>
    <row r="1514" spans="1:12" ht="12.75">
      <c r="A1514" s="16"/>
      <c r="B1514" s="22"/>
      <c r="C1514" s="25"/>
      <c r="E1514" s="25"/>
      <c r="J1514" s="1"/>
      <c r="L1514" s="1"/>
    </row>
    <row r="1515" spans="1:12" ht="12.75">
      <c r="A1515" s="16"/>
      <c r="B1515" s="22"/>
      <c r="C1515" s="25"/>
      <c r="E1515" s="25"/>
      <c r="J1515" s="1"/>
      <c r="L1515" s="1"/>
    </row>
    <row r="1516" spans="1:12" ht="12.75">
      <c r="A1516" s="16"/>
      <c r="B1516" s="22"/>
      <c r="C1516" s="25"/>
      <c r="E1516" s="25"/>
      <c r="J1516" s="1"/>
      <c r="L1516" s="1"/>
    </row>
    <row r="1517" spans="1:12" ht="12.75">
      <c r="A1517" s="16"/>
      <c r="B1517" s="22"/>
      <c r="C1517" s="25"/>
      <c r="E1517" s="25"/>
      <c r="J1517" s="1"/>
      <c r="L1517" s="1"/>
    </row>
    <row r="1518" spans="1:12" ht="12.75">
      <c r="A1518" s="16"/>
      <c r="B1518" s="22"/>
      <c r="C1518" s="25"/>
      <c r="E1518" s="25"/>
      <c r="J1518" s="1"/>
      <c r="L1518" s="1"/>
    </row>
    <row r="1519" spans="1:12" ht="12.75">
      <c r="A1519" s="16"/>
      <c r="B1519" s="22"/>
      <c r="C1519" s="25"/>
      <c r="E1519" s="25"/>
      <c r="J1519" s="1"/>
      <c r="L1519" s="1"/>
    </row>
    <row r="1520" spans="1:12" ht="12.75">
      <c r="A1520" s="16"/>
      <c r="B1520" s="22"/>
      <c r="C1520" s="25"/>
      <c r="E1520" s="25"/>
      <c r="J1520" s="1"/>
      <c r="L1520" s="1"/>
    </row>
    <row r="1521" spans="1:12" ht="12.75">
      <c r="A1521" s="16"/>
      <c r="B1521" s="22"/>
      <c r="C1521" s="25"/>
      <c r="E1521" s="25"/>
      <c r="J1521" s="1"/>
      <c r="L1521" s="1"/>
    </row>
    <row r="1522" spans="1:12" ht="12.75">
      <c r="A1522" s="16"/>
      <c r="B1522" s="22"/>
      <c r="C1522" s="25"/>
      <c r="E1522" s="25"/>
      <c r="J1522" s="1"/>
      <c r="L1522" s="1"/>
    </row>
    <row r="1523" spans="1:12" ht="12.75">
      <c r="A1523" s="16"/>
      <c r="B1523" s="22"/>
      <c r="C1523" s="25"/>
      <c r="E1523" s="25"/>
      <c r="J1523" s="1"/>
      <c r="L1523" s="1"/>
    </row>
    <row r="1524" spans="1:12" ht="12.75">
      <c r="A1524" s="16"/>
      <c r="B1524" s="22"/>
      <c r="C1524" s="25"/>
      <c r="E1524" s="25"/>
      <c r="J1524" s="1"/>
      <c r="L1524" s="1"/>
    </row>
    <row r="1525" spans="1:12" ht="12.75">
      <c r="A1525" s="16"/>
      <c r="B1525" s="22"/>
      <c r="C1525" s="25"/>
      <c r="E1525" s="25"/>
      <c r="J1525" s="1"/>
      <c r="L1525" s="1"/>
    </row>
    <row r="1526" spans="1:12" ht="12.75">
      <c r="A1526" s="16"/>
      <c r="B1526" s="22"/>
      <c r="C1526" s="25"/>
      <c r="E1526" s="25"/>
      <c r="J1526" s="1"/>
      <c r="L1526" s="1"/>
    </row>
    <row r="1527" spans="1:12" ht="12.75">
      <c r="A1527" s="16"/>
      <c r="B1527" s="22"/>
      <c r="C1527" s="25"/>
      <c r="E1527" s="25"/>
      <c r="J1527" s="1"/>
      <c r="L1527" s="1"/>
    </row>
    <row r="1528" spans="1:12" ht="12.75">
      <c r="A1528" s="16"/>
      <c r="B1528" s="22"/>
      <c r="C1528" s="25"/>
      <c r="E1528" s="25"/>
      <c r="J1528" s="1"/>
      <c r="L1528" s="1"/>
    </row>
    <row r="1529" spans="1:12" ht="12.75">
      <c r="A1529" s="16"/>
      <c r="B1529" s="22"/>
      <c r="C1529" s="25"/>
      <c r="E1529" s="25"/>
      <c r="J1529" s="1"/>
      <c r="L1529" s="1"/>
    </row>
    <row r="1530" spans="1:12" ht="12.75">
      <c r="A1530" s="16"/>
      <c r="B1530" s="22"/>
      <c r="C1530" s="25"/>
      <c r="E1530" s="25"/>
      <c r="J1530" s="1"/>
      <c r="L1530" s="1"/>
    </row>
    <row r="1531" spans="1:12" ht="12.75">
      <c r="A1531" s="16"/>
      <c r="B1531" s="22"/>
      <c r="C1531" s="25"/>
      <c r="E1531" s="25"/>
      <c r="J1531" s="1"/>
      <c r="L1531" s="1"/>
    </row>
    <row r="1532" spans="1:12" ht="12.75">
      <c r="A1532" s="16"/>
      <c r="B1532" s="22"/>
      <c r="C1532" s="25"/>
      <c r="E1532" s="25"/>
      <c r="J1532" s="1"/>
      <c r="L1532" s="1"/>
    </row>
    <row r="1533" spans="1:12" ht="12.75">
      <c r="A1533" s="16"/>
      <c r="B1533" s="22"/>
      <c r="C1533" s="25"/>
      <c r="E1533" s="25"/>
      <c r="J1533" s="1"/>
      <c r="L1533" s="1"/>
    </row>
    <row r="1534" spans="1:12" ht="12.75">
      <c r="A1534" s="16"/>
      <c r="B1534" s="22"/>
      <c r="C1534" s="25"/>
      <c r="E1534" s="25"/>
      <c r="J1534" s="1"/>
      <c r="L1534" s="1"/>
    </row>
    <row r="1535" spans="1:12" ht="12.75">
      <c r="A1535" s="16"/>
      <c r="B1535" s="22"/>
      <c r="C1535" s="25"/>
      <c r="E1535" s="25"/>
      <c r="J1535" s="1"/>
      <c r="L1535" s="1"/>
    </row>
    <row r="1536" spans="1:12" ht="12.75">
      <c r="A1536" s="16"/>
      <c r="B1536" s="22"/>
      <c r="C1536" s="25"/>
      <c r="E1536" s="25"/>
      <c r="J1536" s="1"/>
      <c r="L1536" s="1"/>
    </row>
    <row r="1537" spans="1:12" ht="12.75">
      <c r="A1537" s="16"/>
      <c r="B1537" s="22"/>
      <c r="C1537" s="25"/>
      <c r="E1537" s="25"/>
      <c r="J1537" s="1"/>
      <c r="L1537" s="1"/>
    </row>
    <row r="1538" spans="1:12" ht="12.75">
      <c r="A1538" s="16"/>
      <c r="B1538" s="22"/>
      <c r="C1538" s="25"/>
      <c r="E1538" s="25"/>
      <c r="J1538" s="1"/>
      <c r="L1538" s="1"/>
    </row>
    <row r="1539" spans="1:12" ht="12.75">
      <c r="A1539" s="16"/>
      <c r="B1539" s="22"/>
      <c r="C1539" s="25"/>
      <c r="E1539" s="25"/>
      <c r="J1539" s="1"/>
      <c r="L1539" s="1"/>
    </row>
    <row r="1540" spans="1:12" ht="12.75">
      <c r="A1540" s="16"/>
      <c r="B1540" s="22"/>
      <c r="C1540" s="25"/>
      <c r="E1540" s="25"/>
      <c r="J1540" s="1"/>
      <c r="L1540" s="1"/>
    </row>
    <row r="1541" spans="1:12" ht="12.75">
      <c r="A1541" s="16"/>
      <c r="B1541" s="22"/>
      <c r="C1541" s="25"/>
      <c r="E1541" s="25"/>
      <c r="J1541" s="1"/>
      <c r="L1541" s="1"/>
    </row>
    <row r="1542" spans="1:12" ht="12.75">
      <c r="A1542" s="16"/>
      <c r="B1542" s="22"/>
      <c r="C1542" s="25"/>
      <c r="E1542" s="25"/>
      <c r="J1542" s="1"/>
      <c r="L1542" s="1"/>
    </row>
    <row r="1543" spans="1:12" ht="12.75">
      <c r="A1543" s="16"/>
      <c r="B1543" s="22"/>
      <c r="C1543" s="25"/>
      <c r="E1543" s="25"/>
      <c r="J1543" s="1"/>
      <c r="L1543" s="1"/>
    </row>
    <row r="1544" spans="1:12" ht="12.75">
      <c r="A1544" s="16"/>
      <c r="B1544" s="22"/>
      <c r="C1544" s="25"/>
      <c r="E1544" s="25"/>
      <c r="J1544" s="1"/>
      <c r="L1544" s="1"/>
    </row>
    <row r="1545" spans="1:12" ht="12.75">
      <c r="A1545" s="16"/>
      <c r="B1545" s="22"/>
      <c r="C1545" s="25"/>
      <c r="E1545" s="25"/>
      <c r="J1545" s="1"/>
      <c r="L1545" s="1"/>
    </row>
    <row r="1546" spans="1:12" ht="12.75">
      <c r="A1546" s="16"/>
      <c r="B1546" s="22"/>
      <c r="C1546" s="25"/>
      <c r="E1546" s="25"/>
      <c r="J1546" s="1"/>
      <c r="L1546" s="1"/>
    </row>
    <row r="1547" spans="1:12" ht="12.75">
      <c r="A1547" s="16"/>
      <c r="B1547" s="22"/>
      <c r="C1547" s="25"/>
      <c r="E1547" s="25"/>
      <c r="J1547" s="1"/>
      <c r="L1547" s="1"/>
    </row>
    <row r="1548" spans="1:12" ht="12.75">
      <c r="A1548" s="16"/>
      <c r="B1548" s="22"/>
      <c r="C1548" s="25"/>
      <c r="E1548" s="25"/>
      <c r="J1548" s="1"/>
      <c r="L1548" s="1"/>
    </row>
    <row r="1549" spans="1:12" ht="12.75">
      <c r="A1549" s="16"/>
      <c r="B1549" s="22"/>
      <c r="C1549" s="25"/>
      <c r="E1549" s="25"/>
      <c r="J1549" s="1"/>
      <c r="L1549" s="1"/>
    </row>
    <row r="1550" spans="1:12" ht="12.75">
      <c r="A1550" s="16"/>
      <c r="B1550" s="22"/>
      <c r="C1550" s="25"/>
      <c r="E1550" s="25"/>
      <c r="J1550" s="1"/>
      <c r="L1550" s="1"/>
    </row>
    <row r="1551" spans="1:12" ht="12.75">
      <c r="A1551" s="16"/>
      <c r="B1551" s="22"/>
      <c r="C1551" s="25"/>
      <c r="E1551" s="25"/>
      <c r="J1551" s="1"/>
      <c r="L1551" s="1"/>
    </row>
    <row r="1552" spans="1:12" ht="12.75">
      <c r="A1552" s="16"/>
      <c r="B1552" s="22"/>
      <c r="C1552" s="25"/>
      <c r="E1552" s="25"/>
      <c r="J1552" s="1"/>
      <c r="L1552" s="1"/>
    </row>
    <row r="1553" spans="1:12" ht="12.75">
      <c r="A1553" s="16"/>
      <c r="B1553" s="22"/>
      <c r="C1553" s="25"/>
      <c r="E1553" s="25"/>
      <c r="J1553" s="1"/>
      <c r="L1553" s="1"/>
    </row>
    <row r="1554" spans="1:12" ht="12.75">
      <c r="A1554" s="16"/>
      <c r="B1554" s="22"/>
      <c r="C1554" s="25"/>
      <c r="E1554" s="25"/>
      <c r="J1554" s="1"/>
      <c r="L1554" s="1"/>
    </row>
    <row r="1555" spans="1:12" ht="12.75">
      <c r="A1555" s="16"/>
      <c r="B1555" s="22"/>
      <c r="C1555" s="25"/>
      <c r="E1555" s="25"/>
      <c r="J1555" s="1"/>
      <c r="L1555" s="1"/>
    </row>
    <row r="1556" spans="1:12" ht="12.75">
      <c r="A1556" s="16"/>
      <c r="B1556" s="22"/>
      <c r="C1556" s="25"/>
      <c r="E1556" s="25"/>
      <c r="J1556" s="1"/>
      <c r="L1556" s="1"/>
    </row>
    <row r="1557" spans="1:12" ht="12.75">
      <c r="A1557" s="16"/>
      <c r="B1557" s="22"/>
      <c r="C1557" s="25"/>
      <c r="E1557" s="25"/>
      <c r="J1557" s="1"/>
      <c r="L1557" s="1"/>
    </row>
    <row r="1558" spans="1:12" ht="12.75">
      <c r="A1558" s="16"/>
      <c r="B1558" s="22"/>
      <c r="C1558" s="25"/>
      <c r="E1558" s="25"/>
      <c r="J1558" s="1"/>
      <c r="L1558" s="1"/>
    </row>
    <row r="1559" spans="1:12" ht="12.75">
      <c r="A1559" s="16"/>
      <c r="B1559" s="22"/>
      <c r="C1559" s="25"/>
      <c r="E1559" s="25"/>
      <c r="J1559" s="1"/>
      <c r="L1559" s="1"/>
    </row>
    <row r="1560" spans="1:12" ht="12.75">
      <c r="A1560" s="16"/>
      <c r="B1560" s="22"/>
      <c r="C1560" s="25"/>
      <c r="E1560" s="25"/>
      <c r="J1560" s="1"/>
      <c r="L1560" s="1"/>
    </row>
    <row r="1561" spans="1:12" ht="12.75">
      <c r="A1561" s="16"/>
      <c r="B1561" s="22"/>
      <c r="C1561" s="25"/>
      <c r="E1561" s="25"/>
      <c r="J1561" s="1"/>
      <c r="L1561" s="1"/>
    </row>
    <row r="1562" spans="1:12" ht="12.75">
      <c r="A1562" s="16"/>
      <c r="B1562" s="22"/>
      <c r="C1562" s="25"/>
      <c r="E1562" s="25"/>
      <c r="J1562" s="1"/>
      <c r="L1562" s="1"/>
    </row>
    <row r="1563" spans="1:12" ht="12.75">
      <c r="A1563" s="16"/>
      <c r="B1563" s="22"/>
      <c r="C1563" s="25"/>
      <c r="E1563" s="25"/>
      <c r="J1563" s="1"/>
      <c r="L1563" s="1"/>
    </row>
    <row r="1564" spans="1:12" ht="12.75">
      <c r="A1564" s="16"/>
      <c r="B1564" s="22"/>
      <c r="C1564" s="25"/>
      <c r="E1564" s="25"/>
      <c r="J1564" s="1"/>
      <c r="L1564" s="1"/>
    </row>
    <row r="1565" spans="1:12" ht="12.75">
      <c r="A1565" s="16"/>
      <c r="B1565" s="22"/>
      <c r="C1565" s="25"/>
      <c r="E1565" s="25"/>
      <c r="J1565" s="1"/>
      <c r="L1565" s="1"/>
    </row>
    <row r="1566" spans="1:12" ht="12.75">
      <c r="A1566" s="16"/>
      <c r="B1566" s="22"/>
      <c r="C1566" s="25"/>
      <c r="E1566" s="25"/>
      <c r="J1566" s="1"/>
      <c r="L1566" s="1"/>
    </row>
    <row r="1567" spans="1:12" ht="12.75">
      <c r="A1567" s="16"/>
      <c r="B1567" s="22"/>
      <c r="C1567" s="25"/>
      <c r="E1567" s="25"/>
      <c r="J1567" s="1"/>
      <c r="L1567" s="1"/>
    </row>
    <row r="1568" spans="1:12" ht="12.75">
      <c r="A1568" s="16"/>
      <c r="B1568" s="22"/>
      <c r="C1568" s="25"/>
      <c r="E1568" s="25"/>
      <c r="J1568" s="1"/>
      <c r="L1568" s="1"/>
    </row>
    <row r="1569" spans="1:12" ht="12.75">
      <c r="A1569" s="16"/>
      <c r="B1569" s="22"/>
      <c r="C1569" s="25"/>
      <c r="E1569" s="25"/>
      <c r="J1569" s="1"/>
      <c r="L1569" s="1"/>
    </row>
    <row r="1570" spans="1:12" ht="12.75">
      <c r="A1570" s="16"/>
      <c r="B1570" s="22"/>
      <c r="C1570" s="25"/>
      <c r="E1570" s="25"/>
      <c r="J1570" s="1"/>
      <c r="L1570" s="1"/>
    </row>
    <row r="1571" spans="1:12" ht="12.75">
      <c r="A1571" s="16"/>
      <c r="B1571" s="22"/>
      <c r="C1571" s="25"/>
      <c r="E1571" s="25"/>
      <c r="J1571" s="1"/>
      <c r="L1571" s="1"/>
    </row>
    <row r="1572" spans="1:12" ht="12.75">
      <c r="A1572" s="16"/>
      <c r="B1572" s="22"/>
      <c r="C1572" s="25"/>
      <c r="E1572" s="25"/>
      <c r="J1572" s="1"/>
      <c r="L1572" s="1"/>
    </row>
    <row r="1573" spans="1:12" ht="12.75">
      <c r="A1573" s="16"/>
      <c r="B1573" s="22"/>
      <c r="C1573" s="25"/>
      <c r="E1573" s="25"/>
      <c r="J1573" s="1"/>
      <c r="L1573" s="1"/>
    </row>
    <row r="1574" spans="1:12" ht="12.75">
      <c r="A1574" s="16"/>
      <c r="B1574" s="22"/>
      <c r="C1574" s="25"/>
      <c r="E1574" s="25"/>
      <c r="J1574" s="1"/>
      <c r="L1574" s="1"/>
    </row>
    <row r="1575" spans="1:12" ht="12.75">
      <c r="A1575" s="16"/>
      <c r="B1575" s="22"/>
      <c r="C1575" s="25"/>
      <c r="E1575" s="25"/>
      <c r="J1575" s="1"/>
      <c r="L1575" s="1"/>
    </row>
    <row r="1576" spans="1:12" ht="12.75">
      <c r="A1576" s="16"/>
      <c r="B1576" s="22"/>
      <c r="C1576" s="25"/>
      <c r="E1576" s="25"/>
      <c r="J1576" s="1"/>
      <c r="L1576" s="1"/>
    </row>
    <row r="1577" spans="1:12" ht="12.75">
      <c r="A1577" s="16"/>
      <c r="B1577" s="22"/>
      <c r="C1577" s="25"/>
      <c r="E1577" s="25"/>
      <c r="J1577" s="1"/>
      <c r="L1577" s="1"/>
    </row>
    <row r="1578" spans="1:12" ht="12.75">
      <c r="A1578" s="16"/>
      <c r="B1578" s="22"/>
      <c r="C1578" s="25"/>
      <c r="E1578" s="25"/>
      <c r="J1578" s="1"/>
      <c r="L1578" s="1"/>
    </row>
    <row r="1579" spans="1:12" ht="12.75">
      <c r="A1579" s="16"/>
      <c r="B1579" s="22"/>
      <c r="C1579" s="25"/>
      <c r="E1579" s="25"/>
      <c r="J1579" s="1"/>
      <c r="L1579" s="1"/>
    </row>
    <row r="1580" spans="1:12" ht="12.75">
      <c r="A1580" s="16"/>
      <c r="B1580" s="22"/>
      <c r="C1580" s="25"/>
      <c r="E1580" s="25"/>
      <c r="J1580" s="1"/>
      <c r="L1580" s="1"/>
    </row>
    <row r="1581" spans="1:12" ht="12.75">
      <c r="A1581" s="16"/>
      <c r="B1581" s="22"/>
      <c r="C1581" s="25"/>
      <c r="E1581" s="25"/>
      <c r="J1581" s="1"/>
      <c r="L1581" s="1"/>
    </row>
    <row r="1582" spans="1:12" ht="12.75">
      <c r="A1582" s="16"/>
      <c r="B1582" s="22"/>
      <c r="C1582" s="25"/>
      <c r="E1582" s="25"/>
      <c r="J1582" s="1"/>
      <c r="L1582" s="1"/>
    </row>
    <row r="1583" spans="1:12" ht="12.75">
      <c r="A1583" s="16"/>
      <c r="B1583" s="22"/>
      <c r="C1583" s="25"/>
      <c r="E1583" s="25"/>
      <c r="J1583" s="1"/>
      <c r="L1583" s="1"/>
    </row>
    <row r="1584" spans="1:12" ht="12.75">
      <c r="A1584" s="16"/>
      <c r="B1584" s="22"/>
      <c r="C1584" s="25"/>
      <c r="E1584" s="25"/>
      <c r="J1584" s="1"/>
      <c r="L1584" s="1"/>
    </row>
    <row r="1585" spans="1:12" ht="12.75">
      <c r="A1585" s="16"/>
      <c r="B1585" s="22"/>
      <c r="C1585" s="25"/>
      <c r="E1585" s="25"/>
      <c r="J1585" s="1"/>
      <c r="L1585" s="1"/>
    </row>
    <row r="1586" spans="1:12" ht="12.75">
      <c r="A1586" s="16"/>
      <c r="B1586" s="22"/>
      <c r="C1586" s="25"/>
      <c r="E1586" s="25"/>
      <c r="J1586" s="1"/>
      <c r="L1586" s="1"/>
    </row>
    <row r="1587" spans="1:12" ht="12.75">
      <c r="A1587" s="16"/>
      <c r="B1587" s="22"/>
      <c r="C1587" s="25"/>
      <c r="E1587" s="25"/>
      <c r="J1587" s="1"/>
      <c r="L1587" s="1"/>
    </row>
    <row r="1588" spans="1:12" ht="12.75">
      <c r="A1588" s="16"/>
      <c r="B1588" s="22"/>
      <c r="C1588" s="25"/>
      <c r="E1588" s="25"/>
      <c r="J1588" s="1"/>
      <c r="L1588" s="1"/>
    </row>
    <row r="1589" spans="1:12" ht="12.75">
      <c r="A1589" s="16"/>
      <c r="B1589" s="22"/>
      <c r="C1589" s="25"/>
      <c r="E1589" s="25"/>
      <c r="J1589" s="1"/>
      <c r="L1589" s="1"/>
    </row>
    <row r="1590" spans="1:12" ht="12.75">
      <c r="A1590" s="16"/>
      <c r="B1590" s="22"/>
      <c r="C1590" s="25"/>
      <c r="E1590" s="25"/>
      <c r="J1590" s="1"/>
      <c r="L1590" s="1"/>
    </row>
    <row r="1591" spans="1:12" ht="12.75">
      <c r="A1591" s="16"/>
      <c r="B1591" s="22"/>
      <c r="C1591" s="25"/>
      <c r="E1591" s="25"/>
      <c r="J1591" s="1"/>
      <c r="L1591" s="1"/>
    </row>
    <row r="1592" spans="1:12" ht="12.75">
      <c r="A1592" s="16"/>
      <c r="B1592" s="22"/>
      <c r="C1592" s="25"/>
      <c r="E1592" s="25"/>
      <c r="J1592" s="1"/>
      <c r="L1592" s="1"/>
    </row>
    <row r="1593" spans="1:12" ht="12.75">
      <c r="A1593" s="16"/>
      <c r="B1593" s="22"/>
      <c r="C1593" s="25"/>
      <c r="E1593" s="25"/>
      <c r="J1593" s="1"/>
      <c r="L1593" s="1"/>
    </row>
    <row r="1594" spans="1:12" ht="12.75">
      <c r="A1594" s="16"/>
      <c r="B1594" s="22"/>
      <c r="C1594" s="25"/>
      <c r="E1594" s="25"/>
      <c r="J1594" s="1"/>
      <c r="L1594" s="1"/>
    </row>
    <row r="1595" spans="1:12" ht="12.75">
      <c r="A1595" s="16"/>
      <c r="B1595" s="22"/>
      <c r="C1595" s="25"/>
      <c r="E1595" s="25"/>
      <c r="J1595" s="1"/>
      <c r="L1595" s="1"/>
    </row>
    <row r="1596" spans="1:12" ht="12.75">
      <c r="A1596" s="16"/>
      <c r="B1596" s="22"/>
      <c r="C1596" s="25"/>
      <c r="E1596" s="25"/>
      <c r="J1596" s="1"/>
      <c r="L1596" s="1"/>
    </row>
    <row r="1597" spans="1:12" ht="12.75">
      <c r="A1597" s="16"/>
      <c r="B1597" s="22"/>
      <c r="C1597" s="25"/>
      <c r="E1597" s="25"/>
      <c r="J1597" s="1"/>
      <c r="L1597" s="1"/>
    </row>
    <row r="1598" spans="1:12" ht="12.75">
      <c r="A1598" s="16"/>
      <c r="B1598" s="22"/>
      <c r="C1598" s="25"/>
      <c r="E1598" s="25"/>
      <c r="J1598" s="1"/>
      <c r="L1598" s="1"/>
    </row>
    <row r="1599" spans="1:12" ht="12.75">
      <c r="A1599" s="16"/>
      <c r="B1599" s="22"/>
      <c r="C1599" s="25"/>
      <c r="E1599" s="25"/>
      <c r="J1599" s="1"/>
      <c r="L1599" s="1"/>
    </row>
    <row r="1600" spans="1:12" ht="12.75">
      <c r="A1600" s="16"/>
      <c r="B1600" s="22"/>
      <c r="C1600" s="25"/>
      <c r="E1600" s="25"/>
      <c r="J1600" s="1"/>
      <c r="L1600" s="1"/>
    </row>
    <row r="1601" spans="1:12" ht="12.75">
      <c r="A1601" s="16"/>
      <c r="B1601" s="22"/>
      <c r="C1601" s="25"/>
      <c r="E1601" s="25"/>
      <c r="J1601" s="1"/>
      <c r="L1601" s="1"/>
    </row>
    <row r="1602" spans="1:12" ht="12.75">
      <c r="A1602" s="16"/>
      <c r="B1602" s="22"/>
      <c r="C1602" s="25"/>
      <c r="E1602" s="25"/>
      <c r="J1602" s="1"/>
      <c r="L1602" s="1"/>
    </row>
    <row r="1603" spans="1:12" ht="12.75">
      <c r="A1603" s="16"/>
      <c r="B1603" s="22"/>
      <c r="C1603" s="25"/>
      <c r="E1603" s="25"/>
      <c r="J1603" s="1"/>
      <c r="L1603" s="1"/>
    </row>
    <row r="1604" spans="1:12" ht="12.75">
      <c r="A1604" s="16"/>
      <c r="B1604" s="22"/>
      <c r="C1604" s="25"/>
      <c r="E1604" s="25"/>
      <c r="J1604" s="1"/>
      <c r="L1604" s="1"/>
    </row>
    <row r="1605" spans="1:12" ht="12.75">
      <c r="A1605" s="16"/>
      <c r="B1605" s="22"/>
      <c r="C1605" s="25"/>
      <c r="E1605" s="25"/>
      <c r="J1605" s="1"/>
      <c r="L1605" s="1"/>
    </row>
    <row r="1606" spans="1:12" ht="12.75">
      <c r="A1606" s="16"/>
      <c r="B1606" s="22"/>
      <c r="C1606" s="25"/>
      <c r="E1606" s="25"/>
      <c r="J1606" s="1"/>
      <c r="L1606" s="1"/>
    </row>
    <row r="1607" spans="1:12" ht="12.75">
      <c r="A1607" s="16"/>
      <c r="B1607" s="22"/>
      <c r="C1607" s="25"/>
      <c r="E1607" s="25"/>
      <c r="J1607" s="1"/>
      <c r="L1607" s="1"/>
    </row>
    <row r="1608" spans="1:12" ht="12.75">
      <c r="A1608" s="16"/>
      <c r="B1608" s="22"/>
      <c r="C1608" s="25"/>
      <c r="E1608" s="25"/>
      <c r="J1608" s="1"/>
      <c r="L1608" s="1"/>
    </row>
    <row r="1609" spans="1:12" ht="12.75">
      <c r="A1609" s="16"/>
      <c r="B1609" s="22"/>
      <c r="C1609" s="25"/>
      <c r="E1609" s="25"/>
      <c r="J1609" s="1"/>
      <c r="L1609" s="1"/>
    </row>
    <row r="1610" spans="1:12" ht="12.75">
      <c r="A1610" s="16"/>
      <c r="B1610" s="22"/>
      <c r="C1610" s="25"/>
      <c r="E1610" s="25"/>
      <c r="J1610" s="1"/>
      <c r="L1610" s="1"/>
    </row>
    <row r="1611" spans="1:12" ht="12.75">
      <c r="A1611" s="16"/>
      <c r="B1611" s="22"/>
      <c r="C1611" s="25"/>
      <c r="E1611" s="25"/>
      <c r="J1611" s="1"/>
      <c r="L1611" s="1"/>
    </row>
    <row r="1612" spans="1:12" ht="12.75">
      <c r="A1612" s="16"/>
      <c r="B1612" s="22"/>
      <c r="C1612" s="25"/>
      <c r="E1612" s="25"/>
      <c r="J1612" s="1"/>
      <c r="L1612" s="1"/>
    </row>
    <row r="1613" spans="1:12" ht="12.75">
      <c r="A1613" s="16"/>
      <c r="B1613" s="22"/>
      <c r="C1613" s="25"/>
      <c r="E1613" s="25"/>
      <c r="J1613" s="1"/>
      <c r="L1613" s="1"/>
    </row>
    <row r="1614" spans="1:12" ht="12.75">
      <c r="A1614" s="16"/>
      <c r="B1614" s="22"/>
      <c r="C1614" s="25"/>
      <c r="E1614" s="25"/>
      <c r="J1614" s="1"/>
      <c r="L1614" s="1"/>
    </row>
    <row r="1615" spans="1:12" ht="12.75">
      <c r="A1615" s="16"/>
      <c r="B1615" s="22"/>
      <c r="C1615" s="25"/>
      <c r="E1615" s="25"/>
      <c r="J1615" s="1"/>
      <c r="L1615" s="1"/>
    </row>
    <row r="1616" spans="1:12" ht="12.75">
      <c r="A1616" s="16"/>
      <c r="B1616" s="22"/>
      <c r="C1616" s="25"/>
      <c r="E1616" s="25"/>
      <c r="J1616" s="1"/>
      <c r="L1616" s="1"/>
    </row>
    <row r="1617" spans="1:12" ht="12.75">
      <c r="A1617" s="16"/>
      <c r="B1617" s="22"/>
      <c r="C1617" s="25"/>
      <c r="E1617" s="25"/>
      <c r="J1617" s="1"/>
      <c r="L1617" s="1"/>
    </row>
    <row r="1618" spans="1:12" ht="12.75">
      <c r="A1618" s="16"/>
      <c r="B1618" s="22"/>
      <c r="C1618" s="25"/>
      <c r="E1618" s="25"/>
      <c r="J1618" s="1"/>
      <c r="L1618" s="1"/>
    </row>
    <row r="1619" spans="1:12" ht="12.75">
      <c r="A1619" s="16"/>
      <c r="B1619" s="22"/>
      <c r="C1619" s="25"/>
      <c r="E1619" s="25"/>
      <c r="J1619" s="1"/>
      <c r="L1619" s="1"/>
    </row>
    <row r="1620" spans="1:12" ht="12.75">
      <c r="A1620" s="16"/>
      <c r="B1620" s="22"/>
      <c r="C1620" s="25"/>
      <c r="E1620" s="25"/>
      <c r="J1620" s="1"/>
      <c r="L1620" s="1"/>
    </row>
    <row r="1621" spans="1:12" ht="12.75">
      <c r="A1621" s="16"/>
      <c r="B1621" s="22"/>
      <c r="C1621" s="25"/>
      <c r="E1621" s="25"/>
      <c r="J1621" s="1"/>
      <c r="L1621" s="1"/>
    </row>
    <row r="1622" spans="1:12" ht="12.75">
      <c r="A1622" s="16"/>
      <c r="B1622" s="22"/>
      <c r="C1622" s="25"/>
      <c r="E1622" s="25"/>
      <c r="J1622" s="1"/>
      <c r="L1622" s="1"/>
    </row>
    <row r="1623" spans="1:12" ht="12.75">
      <c r="A1623" s="16"/>
      <c r="B1623" s="22"/>
      <c r="C1623" s="25"/>
      <c r="E1623" s="25"/>
      <c r="J1623" s="1"/>
      <c r="L1623" s="1"/>
    </row>
    <row r="1624" spans="1:12" ht="12.75">
      <c r="A1624" s="16"/>
      <c r="B1624" s="22"/>
      <c r="C1624" s="25"/>
      <c r="E1624" s="25"/>
      <c r="J1624" s="1"/>
      <c r="L1624" s="1"/>
    </row>
    <row r="1625" spans="1:12" ht="12.75">
      <c r="A1625" s="16"/>
      <c r="B1625" s="22"/>
      <c r="C1625" s="25"/>
      <c r="E1625" s="25"/>
      <c r="J1625" s="1"/>
      <c r="L1625" s="1"/>
    </row>
    <row r="1626" spans="1:12" ht="12.75">
      <c r="A1626" s="16"/>
      <c r="B1626" s="22"/>
      <c r="C1626" s="25"/>
      <c r="E1626" s="25"/>
      <c r="J1626" s="1"/>
      <c r="L1626" s="1"/>
    </row>
    <row r="1627" spans="1:12" ht="12.75">
      <c r="A1627" s="16"/>
      <c r="B1627" s="22"/>
      <c r="C1627" s="25"/>
      <c r="E1627" s="25"/>
      <c r="J1627" s="1"/>
      <c r="L1627" s="1"/>
    </row>
    <row r="1628" spans="1:12" ht="12.75">
      <c r="A1628" s="16"/>
      <c r="B1628" s="22"/>
      <c r="C1628" s="25"/>
      <c r="E1628" s="25"/>
      <c r="J1628" s="1"/>
      <c r="L1628" s="1"/>
    </row>
    <row r="1629" spans="1:12" ht="12.75">
      <c r="A1629" s="16"/>
      <c r="B1629" s="22"/>
      <c r="C1629" s="25"/>
      <c r="E1629" s="25"/>
      <c r="J1629" s="1"/>
      <c r="L1629" s="1"/>
    </row>
    <row r="1630" spans="1:12" ht="12.75">
      <c r="A1630" s="16"/>
      <c r="B1630" s="22"/>
      <c r="C1630" s="25"/>
      <c r="E1630" s="25"/>
      <c r="J1630" s="1"/>
      <c r="L1630" s="1"/>
    </row>
    <row r="1631" spans="1:12" ht="12.75">
      <c r="A1631" s="16"/>
      <c r="B1631" s="22"/>
      <c r="C1631" s="25"/>
      <c r="E1631" s="25"/>
      <c r="J1631" s="1"/>
      <c r="L1631" s="1"/>
    </row>
    <row r="1632" spans="1:12" ht="12.75">
      <c r="A1632" s="16"/>
      <c r="B1632" s="22"/>
      <c r="C1632" s="25"/>
      <c r="E1632" s="25"/>
      <c r="J1632" s="1"/>
      <c r="L1632" s="1"/>
    </row>
    <row r="1633" spans="1:12" ht="12.75">
      <c r="A1633" s="16"/>
      <c r="B1633" s="22"/>
      <c r="C1633" s="25"/>
      <c r="E1633" s="25"/>
      <c r="J1633" s="1"/>
      <c r="L1633" s="1"/>
    </row>
    <row r="1634" spans="1:12" ht="12.75">
      <c r="A1634" s="16"/>
      <c r="B1634" s="22"/>
      <c r="C1634" s="25"/>
      <c r="E1634" s="25"/>
      <c r="J1634" s="1"/>
      <c r="L1634" s="1"/>
    </row>
    <row r="1635" spans="1:12" ht="12.75">
      <c r="A1635" s="16"/>
      <c r="B1635" s="22"/>
      <c r="C1635" s="25"/>
      <c r="E1635" s="25"/>
      <c r="J1635" s="1"/>
      <c r="L1635" s="1"/>
    </row>
    <row r="1636" spans="1:12" ht="12.75">
      <c r="A1636" s="16"/>
      <c r="B1636" s="22"/>
      <c r="C1636" s="25"/>
      <c r="E1636" s="25"/>
      <c r="J1636" s="1"/>
      <c r="L1636" s="1"/>
    </row>
    <row r="1637" spans="1:12" ht="12.75">
      <c r="A1637" s="16"/>
      <c r="B1637" s="22"/>
      <c r="C1637" s="25"/>
      <c r="E1637" s="25"/>
      <c r="J1637" s="1"/>
      <c r="L1637" s="1"/>
    </row>
    <row r="1638" spans="1:12" ht="12.75">
      <c r="A1638" s="16"/>
      <c r="B1638" s="22"/>
      <c r="C1638" s="25"/>
      <c r="E1638" s="25"/>
      <c r="J1638" s="1"/>
      <c r="L1638" s="1"/>
    </row>
    <row r="1639" spans="1:12" ht="12.75">
      <c r="A1639" s="16"/>
      <c r="B1639" s="22"/>
      <c r="C1639" s="25"/>
      <c r="E1639" s="25"/>
      <c r="J1639" s="1"/>
      <c r="L1639" s="1"/>
    </row>
    <row r="1640" spans="1:12" ht="12.75">
      <c r="A1640" s="16"/>
      <c r="B1640" s="22"/>
      <c r="C1640" s="25"/>
      <c r="E1640" s="25"/>
      <c r="J1640" s="1"/>
      <c r="L1640" s="1"/>
    </row>
    <row r="1641" spans="1:12" ht="12.75">
      <c r="A1641" s="16"/>
      <c r="B1641" s="22"/>
      <c r="C1641" s="25"/>
      <c r="E1641" s="25"/>
      <c r="J1641" s="1"/>
      <c r="L1641" s="1"/>
    </row>
    <row r="1642" spans="1:12" ht="12.75">
      <c r="A1642" s="16"/>
      <c r="B1642" s="22"/>
      <c r="C1642" s="25"/>
      <c r="E1642" s="25"/>
      <c r="J1642" s="1"/>
      <c r="L1642" s="1"/>
    </row>
    <row r="1643" spans="1:12" ht="12.75">
      <c r="A1643" s="16"/>
      <c r="B1643" s="22"/>
      <c r="C1643" s="25"/>
      <c r="E1643" s="25"/>
      <c r="J1643" s="1"/>
      <c r="L1643" s="1"/>
    </row>
    <row r="1644" spans="1:12" ht="12.75">
      <c r="A1644" s="16"/>
      <c r="B1644" s="22"/>
      <c r="C1644" s="25"/>
      <c r="E1644" s="25"/>
      <c r="J1644" s="1"/>
      <c r="L1644" s="1"/>
    </row>
    <row r="1645" spans="1:12" ht="12.75">
      <c r="A1645" s="16"/>
      <c r="B1645" s="22"/>
      <c r="C1645" s="25"/>
      <c r="E1645" s="25"/>
      <c r="J1645" s="1"/>
      <c r="L1645" s="1"/>
    </row>
    <row r="1646" spans="1:12" ht="12.75">
      <c r="A1646" s="16"/>
      <c r="B1646" s="22"/>
      <c r="C1646" s="25"/>
      <c r="E1646" s="25"/>
      <c r="J1646" s="1"/>
      <c r="L1646" s="1"/>
    </row>
    <row r="1647" spans="1:12" ht="12.75">
      <c r="A1647" s="16"/>
      <c r="B1647" s="22"/>
      <c r="C1647" s="25"/>
      <c r="E1647" s="25"/>
      <c r="J1647" s="1"/>
      <c r="L1647" s="1"/>
    </row>
    <row r="1648" spans="1:12" ht="12.75">
      <c r="A1648" s="16"/>
      <c r="B1648" s="22"/>
      <c r="C1648" s="25"/>
      <c r="E1648" s="25"/>
      <c r="J1648" s="1"/>
      <c r="L1648" s="1"/>
    </row>
    <row r="1649" spans="1:12" ht="12.75">
      <c r="A1649" s="16"/>
      <c r="B1649" s="22"/>
      <c r="C1649" s="25"/>
      <c r="E1649" s="25"/>
      <c r="J1649" s="1"/>
      <c r="L1649" s="1"/>
    </row>
    <row r="1650" spans="1:12" ht="12.75">
      <c r="A1650" s="16"/>
      <c r="B1650" s="22"/>
      <c r="C1650" s="25"/>
      <c r="E1650" s="25"/>
      <c r="J1650" s="1"/>
      <c r="L1650" s="1"/>
    </row>
    <row r="1651" spans="1:12" ht="12.75">
      <c r="A1651" s="16"/>
      <c r="B1651" s="22"/>
      <c r="C1651" s="25"/>
      <c r="E1651" s="25"/>
      <c r="J1651" s="1"/>
      <c r="L1651" s="1"/>
    </row>
    <row r="1652" spans="1:12" ht="12.75">
      <c r="A1652" s="16"/>
      <c r="B1652" s="22"/>
      <c r="C1652" s="25"/>
      <c r="E1652" s="25"/>
      <c r="J1652" s="1"/>
      <c r="L1652" s="1"/>
    </row>
    <row r="1653" spans="1:12" ht="12.75">
      <c r="A1653" s="16"/>
      <c r="B1653" s="22"/>
      <c r="C1653" s="25"/>
      <c r="E1653" s="25"/>
      <c r="J1653" s="1"/>
      <c r="L1653" s="1"/>
    </row>
    <row r="1654" spans="1:12" ht="12.75">
      <c r="A1654" s="16"/>
      <c r="B1654" s="22"/>
      <c r="C1654" s="25"/>
      <c r="E1654" s="25"/>
      <c r="J1654" s="1"/>
      <c r="L1654" s="1"/>
    </row>
    <row r="1655" spans="1:12" ht="12.75">
      <c r="A1655" s="16"/>
      <c r="B1655" s="22"/>
      <c r="C1655" s="25"/>
      <c r="E1655" s="25"/>
      <c r="J1655" s="1"/>
      <c r="L1655" s="1"/>
    </row>
    <row r="1656" spans="1:12" ht="12.75">
      <c r="A1656" s="16"/>
      <c r="B1656" s="22"/>
      <c r="C1656" s="25"/>
      <c r="E1656" s="25"/>
      <c r="J1656" s="1"/>
      <c r="L1656" s="1"/>
    </row>
    <row r="1657" spans="1:12" ht="12.75">
      <c r="A1657" s="16"/>
      <c r="B1657" s="22"/>
      <c r="C1657" s="25"/>
      <c r="E1657" s="25"/>
      <c r="J1657" s="1"/>
      <c r="L1657" s="1"/>
    </row>
    <row r="1658" spans="1:12" ht="12.75">
      <c r="A1658" s="16"/>
      <c r="B1658" s="22"/>
      <c r="C1658" s="25"/>
      <c r="E1658" s="25"/>
      <c r="J1658" s="1"/>
      <c r="L1658" s="1"/>
    </row>
    <row r="1659" spans="1:12" ht="12.75">
      <c r="A1659" s="16"/>
      <c r="B1659" s="22"/>
      <c r="C1659" s="25"/>
      <c r="E1659" s="25"/>
      <c r="J1659" s="1"/>
      <c r="L1659" s="1"/>
    </row>
    <row r="1660" spans="1:12" ht="12.75">
      <c r="A1660" s="16"/>
      <c r="B1660" s="22"/>
      <c r="C1660" s="25"/>
      <c r="E1660" s="25"/>
      <c r="J1660" s="1"/>
      <c r="L1660" s="1"/>
    </row>
    <row r="1661" spans="1:12" ht="12.75">
      <c r="A1661" s="16"/>
      <c r="B1661" s="22"/>
      <c r="C1661" s="25"/>
      <c r="E1661" s="25"/>
      <c r="J1661" s="1"/>
      <c r="L1661" s="1"/>
    </row>
    <row r="1662" spans="1:12" ht="12.75">
      <c r="A1662" s="16"/>
      <c r="B1662" s="22"/>
      <c r="C1662" s="25"/>
      <c r="E1662" s="25"/>
      <c r="J1662" s="1"/>
      <c r="L1662" s="1"/>
    </row>
    <row r="1663" spans="1:12" ht="12.75">
      <c r="A1663" s="16"/>
      <c r="B1663" s="22"/>
      <c r="C1663" s="25"/>
      <c r="E1663" s="25"/>
      <c r="J1663" s="1"/>
      <c r="L1663" s="1"/>
    </row>
    <row r="1664" spans="1:12" ht="12.75">
      <c r="A1664" s="16"/>
      <c r="B1664" s="22"/>
      <c r="C1664" s="25"/>
      <c r="E1664" s="25"/>
      <c r="J1664" s="1"/>
      <c r="L1664" s="1"/>
    </row>
    <row r="1665" spans="1:12" ht="12.75">
      <c r="A1665" s="16"/>
      <c r="B1665" s="22"/>
      <c r="C1665" s="25"/>
      <c r="E1665" s="25"/>
      <c r="J1665" s="1"/>
      <c r="L1665" s="1"/>
    </row>
    <row r="1666" spans="1:12" ht="12.75">
      <c r="A1666" s="16"/>
      <c r="B1666" s="22"/>
      <c r="C1666" s="25"/>
      <c r="E1666" s="25"/>
      <c r="J1666" s="1"/>
      <c r="L1666" s="1"/>
    </row>
    <row r="1667" spans="1:12" ht="12.75">
      <c r="A1667" s="16"/>
      <c r="B1667" s="22"/>
      <c r="C1667" s="25"/>
      <c r="E1667" s="25"/>
      <c r="J1667" s="1"/>
      <c r="L1667" s="1"/>
    </row>
    <row r="1668" spans="1:12" ht="12.75">
      <c r="A1668" s="16"/>
      <c r="B1668" s="22"/>
      <c r="C1668" s="25"/>
      <c r="E1668" s="25"/>
      <c r="J1668" s="1"/>
      <c r="L1668" s="1"/>
    </row>
    <row r="1669" spans="1:12" ht="12.75">
      <c r="A1669" s="16"/>
      <c r="B1669" s="22"/>
      <c r="C1669" s="25"/>
      <c r="E1669" s="25"/>
      <c r="J1669" s="1"/>
      <c r="L1669" s="1"/>
    </row>
    <row r="1670" spans="1:12" ht="12.75">
      <c r="A1670" s="16"/>
      <c r="B1670" s="22"/>
      <c r="C1670" s="25"/>
      <c r="E1670" s="25"/>
      <c r="J1670" s="1"/>
      <c r="L1670" s="1"/>
    </row>
    <row r="1671" spans="1:12" ht="12.75">
      <c r="A1671" s="16"/>
      <c r="B1671" s="22"/>
      <c r="C1671" s="25"/>
      <c r="E1671" s="25"/>
      <c r="J1671" s="1"/>
      <c r="L1671" s="1"/>
    </row>
    <row r="1672" spans="1:12" ht="12.75">
      <c r="A1672" s="16"/>
      <c r="B1672" s="22"/>
      <c r="C1672" s="25"/>
      <c r="E1672" s="25"/>
      <c r="J1672" s="1"/>
      <c r="L1672" s="1"/>
    </row>
    <row r="1673" spans="1:12" ht="12.75">
      <c r="A1673" s="16"/>
      <c r="B1673" s="22"/>
      <c r="C1673" s="25"/>
      <c r="E1673" s="25"/>
      <c r="J1673" s="1"/>
      <c r="L1673" s="1"/>
    </row>
    <row r="1674" spans="1:12" ht="12.75">
      <c r="A1674" s="16"/>
      <c r="B1674" s="22"/>
      <c r="C1674" s="25"/>
      <c r="E1674" s="25"/>
      <c r="J1674" s="1"/>
      <c r="L1674" s="1"/>
    </row>
    <row r="1675" spans="1:12" ht="12.75">
      <c r="A1675" s="16"/>
      <c r="B1675" s="22"/>
      <c r="C1675" s="25"/>
      <c r="E1675" s="25"/>
      <c r="J1675" s="1"/>
      <c r="L1675" s="1"/>
    </row>
    <row r="1676" spans="1:12" ht="12.75">
      <c r="A1676" s="16"/>
      <c r="B1676" s="22"/>
      <c r="C1676" s="25"/>
      <c r="E1676" s="25"/>
      <c r="J1676" s="1"/>
      <c r="L1676" s="1"/>
    </row>
    <row r="1677" spans="1:12" ht="12.75">
      <c r="A1677" s="16"/>
      <c r="B1677" s="22"/>
      <c r="C1677" s="25"/>
      <c r="E1677" s="25"/>
      <c r="J1677" s="1"/>
      <c r="L1677" s="1"/>
    </row>
    <row r="1678" spans="1:12" ht="12.75">
      <c r="A1678" s="16"/>
      <c r="B1678" s="22"/>
      <c r="C1678" s="25"/>
      <c r="E1678" s="25"/>
      <c r="J1678" s="1"/>
      <c r="L1678" s="1"/>
    </row>
    <row r="1679" spans="1:12" ht="12.75">
      <c r="A1679" s="16"/>
      <c r="B1679" s="22"/>
      <c r="C1679" s="25"/>
      <c r="E1679" s="25"/>
      <c r="J1679" s="1"/>
      <c r="L1679" s="1"/>
    </row>
    <row r="1680" spans="1:12" ht="12.75">
      <c r="A1680" s="16"/>
      <c r="B1680" s="22"/>
      <c r="C1680" s="25"/>
      <c r="E1680" s="25"/>
      <c r="J1680" s="1"/>
      <c r="L1680" s="1"/>
    </row>
    <row r="1681" spans="1:12" ht="12.75">
      <c r="A1681" s="16"/>
      <c r="B1681" s="22"/>
      <c r="C1681" s="25"/>
      <c r="E1681" s="25"/>
      <c r="J1681" s="1"/>
      <c r="L1681" s="1"/>
    </row>
    <row r="1682" spans="1:12" ht="12.75">
      <c r="A1682" s="16"/>
      <c r="B1682" s="22"/>
      <c r="C1682" s="25"/>
      <c r="E1682" s="25"/>
      <c r="J1682" s="1"/>
      <c r="L1682" s="1"/>
    </row>
    <row r="1683" spans="1:12" ht="12.75">
      <c r="A1683" s="16"/>
      <c r="B1683" s="22"/>
      <c r="C1683" s="25"/>
      <c r="E1683" s="25"/>
      <c r="J1683" s="1"/>
      <c r="L1683" s="1"/>
    </row>
    <row r="1684" spans="1:12" ht="12.75">
      <c r="A1684" s="16"/>
      <c r="B1684" s="22"/>
      <c r="C1684" s="25"/>
      <c r="E1684" s="25"/>
      <c r="J1684" s="1"/>
      <c r="L1684" s="1"/>
    </row>
    <row r="1685" spans="1:12" ht="12.75">
      <c r="A1685" s="16"/>
      <c r="B1685" s="22"/>
      <c r="C1685" s="25"/>
      <c r="E1685" s="25"/>
      <c r="J1685" s="1"/>
      <c r="L1685" s="1"/>
    </row>
    <row r="1686" spans="1:12" ht="12.75">
      <c r="A1686" s="16"/>
      <c r="B1686" s="22"/>
      <c r="C1686" s="25"/>
      <c r="E1686" s="25"/>
      <c r="J1686" s="1"/>
      <c r="L1686" s="1"/>
    </row>
    <row r="1687" spans="1:12" ht="12.75">
      <c r="A1687" s="16"/>
      <c r="B1687" s="22"/>
      <c r="C1687" s="25"/>
      <c r="E1687" s="25"/>
      <c r="J1687" s="1"/>
      <c r="L1687" s="1"/>
    </row>
    <row r="1688" spans="1:12" ht="12.75">
      <c r="A1688" s="16"/>
      <c r="B1688" s="22"/>
      <c r="C1688" s="25"/>
      <c r="E1688" s="25"/>
      <c r="J1688" s="1"/>
      <c r="L1688" s="1"/>
    </row>
    <row r="1689" spans="1:12" ht="12.75">
      <c r="A1689" s="16"/>
      <c r="B1689" s="22"/>
      <c r="C1689" s="25"/>
      <c r="E1689" s="25"/>
      <c r="J1689" s="1"/>
      <c r="L1689" s="1"/>
    </row>
    <row r="1690" spans="1:12" ht="12.75">
      <c r="A1690" s="16"/>
      <c r="B1690" s="22"/>
      <c r="C1690" s="25"/>
      <c r="E1690" s="25"/>
      <c r="J1690" s="1"/>
      <c r="L1690" s="1"/>
    </row>
    <row r="1691" spans="1:12" ht="12.75">
      <c r="A1691" s="16"/>
      <c r="B1691" s="22"/>
      <c r="C1691" s="25"/>
      <c r="E1691" s="25"/>
      <c r="J1691" s="1"/>
      <c r="L1691" s="1"/>
    </row>
    <row r="1692" spans="1:12" ht="12.75">
      <c r="A1692" s="16"/>
      <c r="B1692" s="22"/>
      <c r="C1692" s="25"/>
      <c r="E1692" s="25"/>
      <c r="J1692" s="1"/>
      <c r="L1692" s="1"/>
    </row>
    <row r="1693" spans="1:12" ht="12.75">
      <c r="A1693" s="16"/>
      <c r="B1693" s="22"/>
      <c r="C1693" s="25"/>
      <c r="E1693" s="25"/>
      <c r="J1693" s="1"/>
      <c r="L1693" s="1"/>
    </row>
    <row r="1694" spans="1:12" ht="12.75">
      <c r="A1694" s="16"/>
      <c r="B1694" s="22"/>
      <c r="C1694" s="25"/>
      <c r="E1694" s="25"/>
      <c r="J1694" s="1"/>
      <c r="L1694" s="1"/>
    </row>
    <row r="1695" spans="1:12" ht="12.75">
      <c r="A1695" s="16"/>
      <c r="B1695" s="22"/>
      <c r="C1695" s="25"/>
      <c r="E1695" s="25"/>
      <c r="J1695" s="1"/>
      <c r="L1695" s="1"/>
    </row>
    <row r="1696" spans="1:12" ht="12.75">
      <c r="A1696" s="16"/>
      <c r="B1696" s="22"/>
      <c r="C1696" s="25"/>
      <c r="E1696" s="25"/>
      <c r="J1696" s="1"/>
      <c r="L1696" s="1"/>
    </row>
    <row r="1697" spans="1:12" ht="12.75">
      <c r="A1697" s="16"/>
      <c r="B1697" s="22"/>
      <c r="C1697" s="25"/>
      <c r="E1697" s="25"/>
      <c r="J1697" s="1"/>
      <c r="L1697" s="1"/>
    </row>
    <row r="1698" spans="1:12" ht="12.75">
      <c r="A1698" s="16"/>
      <c r="B1698" s="22"/>
      <c r="C1698" s="25"/>
      <c r="E1698" s="25"/>
      <c r="J1698" s="1"/>
      <c r="L1698" s="1"/>
    </row>
    <row r="1699" spans="1:12" ht="12.75">
      <c r="A1699" s="16"/>
      <c r="B1699" s="22"/>
      <c r="C1699" s="25"/>
      <c r="E1699" s="25"/>
      <c r="J1699" s="1"/>
      <c r="L1699" s="1"/>
    </row>
    <row r="1700" spans="1:12" ht="12.75">
      <c r="A1700" s="16"/>
      <c r="B1700" s="22"/>
      <c r="C1700" s="25"/>
      <c r="E1700" s="25"/>
      <c r="J1700" s="1"/>
      <c r="L1700" s="1"/>
    </row>
    <row r="1701" spans="1:12" ht="12.75">
      <c r="A1701" s="16"/>
      <c r="B1701" s="22"/>
      <c r="C1701" s="25"/>
      <c r="E1701" s="25"/>
      <c r="J1701" s="1"/>
      <c r="L1701" s="1"/>
    </row>
    <row r="1702" spans="1:12" ht="12.75">
      <c r="A1702" s="16"/>
      <c r="B1702" s="22"/>
      <c r="C1702" s="25"/>
      <c r="E1702" s="25"/>
      <c r="J1702" s="1"/>
      <c r="L1702" s="1"/>
    </row>
    <row r="1703" spans="1:12" ht="12.75">
      <c r="A1703" s="16"/>
      <c r="B1703" s="22"/>
      <c r="C1703" s="25"/>
      <c r="E1703" s="25"/>
      <c r="J1703" s="1"/>
      <c r="L1703" s="1"/>
    </row>
    <row r="1704" spans="1:12" ht="12.75">
      <c r="A1704" s="16"/>
      <c r="B1704" s="22"/>
      <c r="C1704" s="25"/>
      <c r="E1704" s="25"/>
      <c r="J1704" s="1"/>
      <c r="L1704" s="1"/>
    </row>
    <row r="1705" spans="1:12" ht="12.75">
      <c r="A1705" s="16"/>
      <c r="B1705" s="22"/>
      <c r="C1705" s="25"/>
      <c r="E1705" s="25"/>
      <c r="J1705" s="1"/>
      <c r="L1705" s="1"/>
    </row>
    <row r="1706" spans="1:12" ht="12.75">
      <c r="A1706" s="16"/>
      <c r="B1706" s="22"/>
      <c r="C1706" s="25"/>
      <c r="E1706" s="25"/>
      <c r="J1706" s="1"/>
      <c r="L1706" s="1"/>
    </row>
    <row r="1707" spans="1:12" ht="12.75">
      <c r="A1707" s="16"/>
      <c r="B1707" s="22"/>
      <c r="C1707" s="25"/>
      <c r="E1707" s="25"/>
      <c r="J1707" s="1"/>
      <c r="L1707" s="1"/>
    </row>
    <row r="1708" spans="1:12" ht="12.75">
      <c r="A1708" s="16"/>
      <c r="B1708" s="22"/>
      <c r="C1708" s="25"/>
      <c r="E1708" s="25"/>
      <c r="J1708" s="1"/>
      <c r="L1708" s="1"/>
    </row>
    <row r="1709" spans="1:12" ht="12.75">
      <c r="A1709" s="16"/>
      <c r="B1709" s="22"/>
      <c r="C1709" s="25"/>
      <c r="E1709" s="25"/>
      <c r="J1709" s="1"/>
      <c r="L1709" s="1"/>
    </row>
    <row r="1710" spans="1:12" ht="12.75">
      <c r="A1710" s="16"/>
      <c r="B1710" s="22"/>
      <c r="C1710" s="25"/>
      <c r="E1710" s="25"/>
      <c r="J1710" s="1"/>
      <c r="L1710" s="1"/>
    </row>
    <row r="1711" spans="1:12" ht="12.75">
      <c r="A1711" s="16"/>
      <c r="B1711" s="22"/>
      <c r="C1711" s="25"/>
      <c r="E1711" s="25"/>
      <c r="J1711" s="1"/>
      <c r="L1711" s="1"/>
    </row>
    <row r="1712" spans="1:12" ht="12.75">
      <c r="A1712" s="16"/>
      <c r="B1712" s="22"/>
      <c r="C1712" s="25"/>
      <c r="E1712" s="25"/>
      <c r="J1712" s="1"/>
      <c r="L1712" s="1"/>
    </row>
    <row r="1713" spans="1:12" ht="12.75">
      <c r="A1713" s="16"/>
      <c r="B1713" s="22"/>
      <c r="C1713" s="25"/>
      <c r="E1713" s="25"/>
      <c r="J1713" s="1"/>
      <c r="L1713" s="1"/>
    </row>
    <row r="1714" spans="1:12" ht="12.75">
      <c r="A1714" s="16"/>
      <c r="B1714" s="22"/>
      <c r="C1714" s="25"/>
      <c r="E1714" s="25"/>
      <c r="J1714" s="1"/>
      <c r="L1714" s="1"/>
    </row>
    <row r="1715" spans="1:12" ht="12.75">
      <c r="A1715" s="16"/>
      <c r="B1715" s="22"/>
      <c r="C1715" s="25"/>
      <c r="E1715" s="25"/>
      <c r="J1715" s="1"/>
      <c r="L1715" s="1"/>
    </row>
    <row r="1716" spans="1:12" ht="12.75">
      <c r="A1716" s="16"/>
      <c r="B1716" s="22"/>
      <c r="C1716" s="25"/>
      <c r="E1716" s="25"/>
      <c r="J1716" s="1"/>
      <c r="L1716" s="1"/>
    </row>
    <row r="1717" spans="1:12" ht="12.75">
      <c r="A1717" s="16"/>
      <c r="B1717" s="22"/>
      <c r="C1717" s="25"/>
      <c r="E1717" s="25"/>
      <c r="J1717" s="1"/>
      <c r="L1717" s="1"/>
    </row>
    <row r="1718" spans="1:12" ht="12.75">
      <c r="A1718" s="16"/>
      <c r="B1718" s="22"/>
      <c r="C1718" s="25"/>
      <c r="E1718" s="25"/>
      <c r="J1718" s="1"/>
      <c r="L1718" s="1"/>
    </row>
    <row r="1719" spans="1:12" ht="12.75">
      <c r="A1719" s="16"/>
      <c r="B1719" s="22"/>
      <c r="C1719" s="25"/>
      <c r="E1719" s="25"/>
      <c r="J1719" s="1"/>
      <c r="L1719" s="1"/>
    </row>
    <row r="1720" spans="1:12" ht="12.75">
      <c r="A1720" s="16"/>
      <c r="B1720" s="22"/>
      <c r="C1720" s="25"/>
      <c r="E1720" s="25"/>
      <c r="J1720" s="1"/>
      <c r="L1720" s="1"/>
    </row>
    <row r="1721" spans="1:12" ht="12.75">
      <c r="A1721" s="16"/>
      <c r="B1721" s="22"/>
      <c r="C1721" s="25"/>
      <c r="E1721" s="25"/>
      <c r="J1721" s="1"/>
      <c r="L1721" s="1"/>
    </row>
    <row r="1722" spans="1:12" ht="12.75">
      <c r="A1722" s="16"/>
      <c r="B1722" s="22"/>
      <c r="C1722" s="25"/>
      <c r="E1722" s="25"/>
      <c r="J1722" s="1"/>
      <c r="L1722" s="1"/>
    </row>
    <row r="1723" spans="1:12" ht="12.75">
      <c r="A1723" s="16"/>
      <c r="B1723" s="22"/>
      <c r="C1723" s="25"/>
      <c r="E1723" s="25"/>
      <c r="J1723" s="1"/>
      <c r="L1723" s="1"/>
    </row>
    <row r="1724" spans="1:12" ht="12.75">
      <c r="A1724" s="16"/>
      <c r="B1724" s="22"/>
      <c r="C1724" s="25"/>
      <c r="E1724" s="25"/>
      <c r="J1724" s="1"/>
      <c r="L1724" s="1"/>
    </row>
    <row r="1725" spans="1:12" ht="12.75">
      <c r="A1725" s="16"/>
      <c r="B1725" s="22"/>
      <c r="C1725" s="25"/>
      <c r="E1725" s="25"/>
      <c r="J1725" s="1"/>
      <c r="L1725" s="1"/>
    </row>
    <row r="1726" spans="1:12" ht="12.75">
      <c r="A1726" s="16"/>
      <c r="B1726" s="22"/>
      <c r="C1726" s="25"/>
      <c r="E1726" s="25"/>
      <c r="J1726" s="1"/>
      <c r="L1726" s="1"/>
    </row>
    <row r="1727" spans="1:12" ht="12.75">
      <c r="A1727" s="16"/>
      <c r="B1727" s="22"/>
      <c r="C1727" s="25"/>
      <c r="E1727" s="25"/>
      <c r="J1727" s="1"/>
      <c r="L1727" s="1"/>
    </row>
    <row r="1728" spans="1:12" ht="12.75">
      <c r="A1728" s="16"/>
      <c r="B1728" s="22"/>
      <c r="C1728" s="25"/>
      <c r="E1728" s="25"/>
      <c r="J1728" s="1"/>
      <c r="L1728" s="1"/>
    </row>
    <row r="1729" spans="1:12" ht="12.75">
      <c r="A1729" s="16"/>
      <c r="B1729" s="22"/>
      <c r="C1729" s="25"/>
      <c r="E1729" s="25"/>
      <c r="J1729" s="1"/>
      <c r="L1729" s="1"/>
    </row>
    <row r="1730" spans="1:12" ht="12.75">
      <c r="A1730" s="16"/>
      <c r="B1730" s="22"/>
      <c r="C1730" s="25"/>
      <c r="E1730" s="25"/>
      <c r="J1730" s="1"/>
      <c r="L1730" s="1"/>
    </row>
    <row r="1731" spans="1:12" ht="12.75">
      <c r="A1731" s="16"/>
      <c r="B1731" s="22"/>
      <c r="C1731" s="25"/>
      <c r="E1731" s="25"/>
      <c r="J1731" s="1"/>
      <c r="L1731" s="1"/>
    </row>
    <row r="1732" spans="1:12" ht="12.75">
      <c r="A1732" s="16"/>
      <c r="B1732" s="22"/>
      <c r="C1732" s="25"/>
      <c r="E1732" s="25"/>
      <c r="J1732" s="1"/>
      <c r="L1732" s="1"/>
    </row>
    <row r="1733" spans="1:12" ht="12.75">
      <c r="A1733" s="16"/>
      <c r="B1733" s="22"/>
      <c r="C1733" s="25"/>
      <c r="E1733" s="25"/>
      <c r="J1733" s="1"/>
      <c r="L1733" s="1"/>
    </row>
    <row r="1734" spans="1:12" ht="12.75">
      <c r="A1734" s="16"/>
      <c r="B1734" s="22"/>
      <c r="C1734" s="25"/>
      <c r="E1734" s="25"/>
      <c r="J1734" s="1"/>
      <c r="L1734" s="1"/>
    </row>
    <row r="1735" spans="1:12" ht="12.75">
      <c r="A1735" s="16"/>
      <c r="B1735" s="22"/>
      <c r="C1735" s="25"/>
      <c r="E1735" s="25"/>
      <c r="J1735" s="1"/>
      <c r="L1735" s="1"/>
    </row>
    <row r="1736" spans="1:12" ht="12.75">
      <c r="A1736" s="16"/>
      <c r="B1736" s="22"/>
      <c r="C1736" s="25"/>
      <c r="E1736" s="25"/>
      <c r="J1736" s="1"/>
      <c r="L1736" s="1"/>
    </row>
    <row r="1737" spans="1:12" ht="12.75">
      <c r="A1737" s="16"/>
      <c r="B1737" s="22"/>
      <c r="C1737" s="25"/>
      <c r="E1737" s="25"/>
      <c r="J1737" s="1"/>
      <c r="L1737" s="1"/>
    </row>
    <row r="1738" spans="1:12" ht="12.75">
      <c r="A1738" s="16"/>
      <c r="B1738" s="22"/>
      <c r="C1738" s="25"/>
      <c r="E1738" s="25"/>
      <c r="J1738" s="1"/>
      <c r="L1738" s="1"/>
    </row>
    <row r="1739" spans="1:12" ht="12.75">
      <c r="A1739" s="16"/>
      <c r="B1739" s="22"/>
      <c r="C1739" s="25"/>
      <c r="E1739" s="25"/>
      <c r="J1739" s="1"/>
      <c r="L1739" s="1"/>
    </row>
    <row r="1740" spans="1:12" ht="12.75">
      <c r="A1740" s="16"/>
      <c r="B1740" s="22"/>
      <c r="C1740" s="25"/>
      <c r="E1740" s="25"/>
      <c r="J1740" s="1"/>
      <c r="L1740" s="1"/>
    </row>
    <row r="1741" spans="1:12" ht="12.75">
      <c r="A1741" s="16"/>
      <c r="B1741" s="22"/>
      <c r="C1741" s="25"/>
      <c r="E1741" s="25"/>
      <c r="J1741" s="1"/>
      <c r="L1741" s="1"/>
    </row>
    <row r="1742" spans="1:12" ht="12.75">
      <c r="A1742" s="16"/>
      <c r="B1742" s="22"/>
      <c r="C1742" s="25"/>
      <c r="E1742" s="25"/>
      <c r="J1742" s="1"/>
      <c r="L1742" s="1"/>
    </row>
    <row r="1743" spans="1:12" ht="12.75">
      <c r="A1743" s="16"/>
      <c r="B1743" s="22"/>
      <c r="C1743" s="25"/>
      <c r="E1743" s="25"/>
      <c r="J1743" s="1"/>
      <c r="L1743" s="1"/>
    </row>
    <row r="1744" spans="1:12" ht="12.75">
      <c r="A1744" s="16"/>
      <c r="B1744" s="22"/>
      <c r="C1744" s="25"/>
      <c r="E1744" s="25"/>
      <c r="J1744" s="1"/>
      <c r="L1744" s="1"/>
    </row>
    <row r="1745" spans="1:12" ht="12.75">
      <c r="A1745" s="16"/>
      <c r="B1745" s="22"/>
      <c r="C1745" s="25"/>
      <c r="E1745" s="25"/>
      <c r="J1745" s="1"/>
      <c r="L1745" s="1"/>
    </row>
    <row r="1746" spans="1:12" ht="12.75">
      <c r="A1746" s="16"/>
      <c r="B1746" s="22"/>
      <c r="C1746" s="25"/>
      <c r="E1746" s="25"/>
      <c r="J1746" s="1"/>
      <c r="L1746" s="1"/>
    </row>
    <row r="1747" spans="1:12" ht="12.75">
      <c r="A1747" s="16"/>
      <c r="B1747" s="22"/>
      <c r="C1747" s="25"/>
      <c r="E1747" s="25"/>
      <c r="J1747" s="1"/>
      <c r="L1747" s="1"/>
    </row>
    <row r="1748" spans="1:12" ht="12.75">
      <c r="A1748" s="16"/>
      <c r="B1748" s="22"/>
      <c r="C1748" s="25"/>
      <c r="E1748" s="25"/>
      <c r="J1748" s="1"/>
      <c r="L1748" s="1"/>
    </row>
    <row r="1749" spans="1:12" ht="12.75">
      <c r="A1749" s="16"/>
      <c r="B1749" s="22"/>
      <c r="C1749" s="25"/>
      <c r="E1749" s="25"/>
      <c r="J1749" s="1"/>
      <c r="L1749" s="1"/>
    </row>
    <row r="1750" spans="1:12" ht="12.75">
      <c r="A1750" s="16"/>
      <c r="B1750" s="22"/>
      <c r="C1750" s="25"/>
      <c r="E1750" s="25"/>
      <c r="J1750" s="1"/>
      <c r="L1750" s="1"/>
    </row>
    <row r="1751" spans="1:12" ht="12.75">
      <c r="A1751" s="16"/>
      <c r="B1751" s="22"/>
      <c r="C1751" s="25"/>
      <c r="E1751" s="25"/>
      <c r="J1751" s="1"/>
      <c r="L1751" s="1"/>
    </row>
    <row r="1752" spans="1:12" ht="12.75">
      <c r="A1752" s="16"/>
      <c r="B1752" s="22"/>
      <c r="C1752" s="25"/>
      <c r="E1752" s="25"/>
      <c r="J1752" s="1"/>
      <c r="L1752" s="1"/>
    </row>
    <row r="1753" spans="1:12" ht="12.75">
      <c r="A1753" s="16"/>
      <c r="B1753" s="22"/>
      <c r="C1753" s="25"/>
      <c r="E1753" s="25"/>
      <c r="J1753" s="1"/>
      <c r="L1753" s="1"/>
    </row>
    <row r="1754" spans="1:12" ht="12.75">
      <c r="A1754" s="16"/>
      <c r="B1754" s="22"/>
      <c r="C1754" s="25"/>
      <c r="E1754" s="25"/>
      <c r="J1754" s="1"/>
      <c r="L1754" s="1"/>
    </row>
    <row r="1755" spans="1:12" ht="12.75">
      <c r="A1755" s="16"/>
      <c r="B1755" s="22"/>
      <c r="C1755" s="25"/>
      <c r="E1755" s="25"/>
      <c r="J1755" s="1"/>
      <c r="L1755" s="1"/>
    </row>
    <row r="1756" spans="1:12" ht="12.75">
      <c r="A1756" s="16"/>
      <c r="B1756" s="22"/>
      <c r="C1756" s="25"/>
      <c r="E1756" s="25"/>
      <c r="J1756" s="1"/>
      <c r="L1756" s="1"/>
    </row>
    <row r="1757" spans="1:12" ht="12.75">
      <c r="A1757" s="16"/>
      <c r="B1757" s="22"/>
      <c r="C1757" s="25"/>
      <c r="E1757" s="25"/>
      <c r="J1757" s="1"/>
      <c r="L1757" s="1"/>
    </row>
    <row r="1758" spans="1:12" ht="12.75">
      <c r="A1758" s="16"/>
      <c r="B1758" s="22"/>
      <c r="C1758" s="25"/>
      <c r="E1758" s="25"/>
      <c r="J1758" s="1"/>
      <c r="L1758" s="1"/>
    </row>
    <row r="1759" spans="1:12" ht="12.75">
      <c r="A1759" s="16"/>
      <c r="B1759" s="22"/>
      <c r="C1759" s="25"/>
      <c r="E1759" s="25"/>
      <c r="J1759" s="1"/>
      <c r="L1759" s="1"/>
    </row>
    <row r="1760" spans="1:12" ht="12.75">
      <c r="A1760" s="16"/>
      <c r="B1760" s="22"/>
      <c r="C1760" s="25"/>
      <c r="E1760" s="25"/>
      <c r="J1760" s="1"/>
      <c r="L1760" s="1"/>
    </row>
    <row r="1761" spans="1:12" ht="12.75">
      <c r="A1761" s="16"/>
      <c r="B1761" s="22"/>
      <c r="C1761" s="25"/>
      <c r="E1761" s="25"/>
      <c r="J1761" s="1"/>
      <c r="L1761" s="1"/>
    </row>
    <row r="1762" spans="1:12" ht="12.75">
      <c r="A1762" s="16"/>
      <c r="B1762" s="22"/>
      <c r="C1762" s="25"/>
      <c r="E1762" s="25"/>
      <c r="J1762" s="1"/>
      <c r="L1762" s="1"/>
    </row>
    <row r="1763" spans="1:12" ht="12.75">
      <c r="A1763" s="16"/>
      <c r="B1763" s="22"/>
      <c r="C1763" s="25"/>
      <c r="E1763" s="25"/>
      <c r="J1763" s="1"/>
      <c r="L1763" s="1"/>
    </row>
    <row r="1764" spans="1:12" ht="12.75">
      <c r="A1764" s="16"/>
      <c r="B1764" s="22"/>
      <c r="C1764" s="25"/>
      <c r="E1764" s="25"/>
      <c r="J1764" s="1"/>
      <c r="L1764" s="1"/>
    </row>
    <row r="1765" spans="1:12" ht="12.75">
      <c r="A1765" s="16"/>
      <c r="B1765" s="22"/>
      <c r="C1765" s="25"/>
      <c r="E1765" s="25"/>
      <c r="J1765" s="1"/>
      <c r="L1765" s="1"/>
    </row>
    <row r="1766" spans="1:12" ht="12.75">
      <c r="A1766" s="16"/>
      <c r="B1766" s="22"/>
      <c r="C1766" s="25"/>
      <c r="E1766" s="25"/>
      <c r="J1766" s="1"/>
      <c r="L1766" s="1"/>
    </row>
    <row r="1767" spans="1:12" ht="12.75">
      <c r="A1767" s="16"/>
      <c r="B1767" s="22"/>
      <c r="C1767" s="25"/>
      <c r="E1767" s="25"/>
      <c r="J1767" s="1"/>
      <c r="L1767" s="1"/>
    </row>
    <row r="1768" spans="1:12" ht="12.75">
      <c r="A1768" s="16"/>
      <c r="B1768" s="22"/>
      <c r="C1768" s="25"/>
      <c r="E1768" s="25"/>
      <c r="J1768" s="1"/>
      <c r="L1768" s="1"/>
    </row>
    <row r="1769" spans="1:12" ht="12.75">
      <c r="A1769" s="16"/>
      <c r="B1769" s="22"/>
      <c r="C1769" s="25"/>
      <c r="E1769" s="25"/>
      <c r="J1769" s="1"/>
      <c r="L1769" s="1"/>
    </row>
    <row r="1770" spans="1:12" ht="12.75">
      <c r="A1770" s="16"/>
      <c r="B1770" s="22"/>
      <c r="C1770" s="25"/>
      <c r="E1770" s="25"/>
      <c r="J1770" s="1"/>
      <c r="L1770" s="1"/>
    </row>
    <row r="1771" spans="1:12" ht="12.75">
      <c r="A1771" s="16"/>
      <c r="B1771" s="22"/>
      <c r="C1771" s="25"/>
      <c r="E1771" s="25"/>
      <c r="J1771" s="1"/>
      <c r="L1771" s="1"/>
    </row>
    <row r="1772" spans="1:12" ht="12.75">
      <c r="A1772" s="16"/>
      <c r="B1772" s="22"/>
      <c r="C1772" s="25"/>
      <c r="E1772" s="25"/>
      <c r="J1772" s="1"/>
      <c r="L1772" s="1"/>
    </row>
    <row r="1773" spans="1:12" ht="12.75">
      <c r="A1773" s="16"/>
      <c r="B1773" s="22"/>
      <c r="C1773" s="25"/>
      <c r="E1773" s="25"/>
      <c r="J1773" s="1"/>
      <c r="L1773" s="1"/>
    </row>
    <row r="1774" spans="1:12" ht="12.75">
      <c r="A1774" s="16"/>
      <c r="B1774" s="22"/>
      <c r="C1774" s="25"/>
      <c r="E1774" s="25"/>
      <c r="J1774" s="1"/>
      <c r="L1774" s="1"/>
    </row>
    <row r="1775" spans="1:12" ht="12.75">
      <c r="A1775" s="16"/>
      <c r="B1775" s="22"/>
      <c r="C1775" s="25"/>
      <c r="E1775" s="25"/>
      <c r="J1775" s="1"/>
      <c r="L1775" s="1"/>
    </row>
    <row r="1776" spans="1:12" ht="12.75">
      <c r="A1776" s="16"/>
      <c r="B1776" s="22"/>
      <c r="C1776" s="25"/>
      <c r="E1776" s="25"/>
      <c r="J1776" s="1"/>
      <c r="L1776" s="1"/>
    </row>
    <row r="1777" spans="1:12" ht="12.75">
      <c r="A1777" s="16"/>
      <c r="B1777" s="22"/>
      <c r="C1777" s="25"/>
      <c r="E1777" s="25"/>
      <c r="J1777" s="1"/>
      <c r="L1777" s="1"/>
    </row>
    <row r="1778" spans="1:12" ht="12.75">
      <c r="A1778" s="16"/>
      <c r="B1778" s="22"/>
      <c r="C1778" s="25"/>
      <c r="E1778" s="25"/>
      <c r="J1778" s="1"/>
      <c r="L1778" s="1"/>
    </row>
    <row r="1779" spans="1:12" ht="12.75">
      <c r="A1779" s="16"/>
      <c r="B1779" s="22"/>
      <c r="C1779" s="25"/>
      <c r="E1779" s="25"/>
      <c r="J1779" s="1"/>
      <c r="L1779" s="1"/>
    </row>
    <row r="1780" spans="1:12" ht="12.75">
      <c r="A1780" s="16"/>
      <c r="B1780" s="22"/>
      <c r="C1780" s="25"/>
      <c r="E1780" s="25"/>
      <c r="J1780" s="1"/>
      <c r="L1780" s="1"/>
    </row>
    <row r="1781" spans="1:12" ht="12.75">
      <c r="A1781" s="16"/>
      <c r="B1781" s="22"/>
      <c r="C1781" s="25"/>
      <c r="E1781" s="25"/>
      <c r="J1781" s="1"/>
      <c r="L1781" s="1"/>
    </row>
    <row r="1782" spans="1:12" ht="12.75">
      <c r="A1782" s="16"/>
      <c r="B1782" s="22"/>
      <c r="C1782" s="25"/>
      <c r="E1782" s="25"/>
      <c r="J1782" s="1"/>
      <c r="L1782" s="1"/>
    </row>
    <row r="1783" spans="1:12" ht="12.75">
      <c r="A1783" s="16"/>
      <c r="B1783" s="22"/>
      <c r="C1783" s="25"/>
      <c r="E1783" s="25"/>
      <c r="J1783" s="1"/>
      <c r="L1783" s="1"/>
    </row>
    <row r="1784" spans="1:12" ht="12.75">
      <c r="A1784" s="16"/>
      <c r="B1784" s="22"/>
      <c r="C1784" s="25"/>
      <c r="E1784" s="25"/>
      <c r="J1784" s="1"/>
      <c r="L1784" s="1"/>
    </row>
    <row r="1785" spans="1:12" ht="12.75">
      <c r="A1785" s="16"/>
      <c r="B1785" s="22"/>
      <c r="C1785" s="25"/>
      <c r="E1785" s="25"/>
      <c r="J1785" s="1"/>
      <c r="L1785" s="1"/>
    </row>
    <row r="1786" spans="1:12" ht="12.75">
      <c r="A1786" s="16"/>
      <c r="B1786" s="22"/>
      <c r="C1786" s="25"/>
      <c r="E1786" s="25"/>
      <c r="J1786" s="1"/>
      <c r="L1786" s="1"/>
    </row>
    <row r="1787" spans="1:12" ht="12.75">
      <c r="A1787" s="16"/>
      <c r="B1787" s="22"/>
      <c r="C1787" s="25"/>
      <c r="E1787" s="25"/>
      <c r="J1787" s="1"/>
      <c r="L1787" s="1"/>
    </row>
    <row r="1788" spans="1:12" ht="12.75">
      <c r="A1788" s="16"/>
      <c r="B1788" s="22"/>
      <c r="C1788" s="25"/>
      <c r="E1788" s="25"/>
      <c r="J1788" s="1"/>
      <c r="L1788" s="1"/>
    </row>
    <row r="1789" spans="1:12" ht="12.75">
      <c r="A1789" s="16"/>
      <c r="B1789" s="22"/>
      <c r="C1789" s="25"/>
      <c r="E1789" s="25"/>
      <c r="J1789" s="1"/>
      <c r="L1789" s="1"/>
    </row>
    <row r="1790" spans="1:12" ht="12.75">
      <c r="A1790" s="16"/>
      <c r="B1790" s="22"/>
      <c r="C1790" s="25"/>
      <c r="E1790" s="25"/>
      <c r="J1790" s="1"/>
      <c r="L1790" s="1"/>
    </row>
    <row r="1791" spans="1:12" ht="12.75">
      <c r="A1791" s="16"/>
      <c r="B1791" s="22"/>
      <c r="C1791" s="25"/>
      <c r="E1791" s="25"/>
      <c r="J1791" s="1"/>
      <c r="L1791" s="1"/>
    </row>
    <row r="1792" spans="1:12" ht="12.75">
      <c r="A1792" s="16"/>
      <c r="B1792" s="22"/>
      <c r="C1792" s="25"/>
      <c r="E1792" s="25"/>
      <c r="J1792" s="1"/>
      <c r="L1792" s="1"/>
    </row>
    <row r="1793" spans="1:12" ht="12.75">
      <c r="A1793" s="16"/>
      <c r="B1793" s="22"/>
      <c r="C1793" s="25"/>
      <c r="E1793" s="25"/>
      <c r="J1793" s="1"/>
      <c r="L1793" s="1"/>
    </row>
    <row r="1794" spans="1:12" ht="12.75">
      <c r="A1794" s="16"/>
      <c r="B1794" s="22"/>
      <c r="C1794" s="25"/>
      <c r="E1794" s="25"/>
      <c r="J1794" s="1"/>
      <c r="L1794" s="1"/>
    </row>
    <row r="1795" spans="1:12" ht="12.75">
      <c r="A1795" s="16"/>
      <c r="B1795" s="22"/>
      <c r="C1795" s="25"/>
      <c r="E1795" s="25"/>
      <c r="J1795" s="1"/>
      <c r="L1795" s="1"/>
    </row>
    <row r="1796" spans="1:12" ht="12.75">
      <c r="A1796" s="16"/>
      <c r="B1796" s="22"/>
      <c r="C1796" s="25"/>
      <c r="E1796" s="25"/>
      <c r="J1796" s="1"/>
      <c r="L1796" s="1"/>
    </row>
    <row r="1797" spans="1:12" ht="12.75">
      <c r="A1797" s="16"/>
      <c r="B1797" s="22"/>
      <c r="C1797" s="25"/>
      <c r="E1797" s="25"/>
      <c r="J1797" s="1"/>
      <c r="L1797" s="1"/>
    </row>
    <row r="1798" spans="1:12" ht="12.75">
      <c r="A1798" s="16"/>
      <c r="B1798" s="22"/>
      <c r="C1798" s="25"/>
      <c r="E1798" s="25"/>
      <c r="J1798" s="1"/>
      <c r="L1798" s="1"/>
    </row>
    <row r="1799" spans="1:12" ht="12.75">
      <c r="A1799" s="16"/>
      <c r="B1799" s="22"/>
      <c r="C1799" s="25"/>
      <c r="E1799" s="25"/>
      <c r="J1799" s="1"/>
      <c r="L1799" s="1"/>
    </row>
    <row r="1800" spans="1:12" ht="12.75">
      <c r="A1800" s="16"/>
      <c r="B1800" s="22"/>
      <c r="C1800" s="25"/>
      <c r="E1800" s="25"/>
      <c r="J1800" s="1"/>
      <c r="L1800" s="1"/>
    </row>
    <row r="1801" spans="1:12" ht="12.75">
      <c r="A1801" s="16"/>
      <c r="B1801" s="22"/>
      <c r="C1801" s="25"/>
      <c r="E1801" s="25"/>
      <c r="J1801" s="1"/>
      <c r="L1801" s="1"/>
    </row>
    <row r="1802" spans="1:12" ht="12.75">
      <c r="A1802" s="16"/>
      <c r="B1802" s="22"/>
      <c r="C1802" s="25"/>
      <c r="E1802" s="25"/>
      <c r="J1802" s="1"/>
      <c r="L1802" s="1"/>
    </row>
    <row r="1803" spans="1:12" ht="12.75">
      <c r="A1803" s="16"/>
      <c r="B1803" s="22"/>
      <c r="C1803" s="25"/>
      <c r="E1803" s="25"/>
      <c r="J1803" s="1"/>
      <c r="L1803" s="1"/>
    </row>
    <row r="1804" spans="1:12" ht="12.75">
      <c r="A1804" s="16"/>
      <c r="B1804" s="22"/>
      <c r="C1804" s="25"/>
      <c r="E1804" s="25"/>
      <c r="J1804" s="1"/>
      <c r="L1804" s="1"/>
    </row>
    <row r="1805" spans="1:12" ht="12.75">
      <c r="A1805" s="16"/>
      <c r="B1805" s="22"/>
      <c r="C1805" s="25"/>
      <c r="E1805" s="25"/>
      <c r="J1805" s="1"/>
      <c r="L1805" s="1"/>
    </row>
    <row r="1806" spans="1:12" ht="12.75">
      <c r="A1806" s="16"/>
      <c r="B1806" s="22"/>
      <c r="C1806" s="25"/>
      <c r="E1806" s="25"/>
      <c r="J1806" s="1"/>
      <c r="L1806" s="1"/>
    </row>
    <row r="1807" spans="1:12" ht="12.75">
      <c r="A1807" s="16"/>
      <c r="B1807" s="22"/>
      <c r="C1807" s="25"/>
      <c r="E1807" s="25"/>
      <c r="J1807" s="1"/>
      <c r="L1807" s="1"/>
    </row>
    <row r="1808" spans="1:12" ht="12.75">
      <c r="A1808" s="16"/>
      <c r="B1808" s="22"/>
      <c r="C1808" s="25"/>
      <c r="E1808" s="25"/>
      <c r="J1808" s="1"/>
      <c r="L1808" s="1"/>
    </row>
    <row r="1809" spans="1:12" ht="12.75">
      <c r="A1809" s="16"/>
      <c r="B1809" s="22"/>
      <c r="C1809" s="25"/>
      <c r="E1809" s="25"/>
      <c r="J1809" s="1"/>
      <c r="L1809" s="1"/>
    </row>
    <row r="1810" spans="1:12" ht="12.75">
      <c r="A1810" s="16"/>
      <c r="B1810" s="22"/>
      <c r="C1810" s="25"/>
      <c r="E1810" s="25"/>
      <c r="J1810" s="1"/>
      <c r="L1810" s="1"/>
    </row>
    <row r="1811" spans="1:12" ht="12.75">
      <c r="A1811" s="16"/>
      <c r="B1811" s="22"/>
      <c r="C1811" s="25"/>
      <c r="E1811" s="25"/>
      <c r="J1811" s="1"/>
      <c r="L1811" s="1"/>
    </row>
    <row r="1812" spans="1:12" ht="12.75">
      <c r="A1812" s="16"/>
      <c r="B1812" s="22"/>
      <c r="C1812" s="25"/>
      <c r="E1812" s="25"/>
      <c r="J1812" s="1"/>
      <c r="L1812" s="1"/>
    </row>
    <row r="1813" spans="1:12" ht="12.75">
      <c r="A1813" s="16"/>
      <c r="B1813" s="22"/>
      <c r="C1813" s="25"/>
      <c r="E1813" s="25"/>
      <c r="J1813" s="1"/>
      <c r="L1813" s="1"/>
    </row>
    <row r="1814" spans="1:12" ht="12.75">
      <c r="A1814" s="16"/>
      <c r="B1814" s="22"/>
      <c r="C1814" s="25"/>
      <c r="E1814" s="25"/>
      <c r="J1814" s="1"/>
      <c r="L1814" s="1"/>
    </row>
    <row r="1815" spans="1:12" ht="12.75">
      <c r="A1815" s="16"/>
      <c r="B1815" s="22"/>
      <c r="C1815" s="25"/>
      <c r="E1815" s="25"/>
      <c r="J1815" s="1"/>
      <c r="L1815" s="1"/>
    </row>
    <row r="1816" spans="1:12" ht="12.75">
      <c r="A1816" s="16"/>
      <c r="B1816" s="22"/>
      <c r="C1816" s="25"/>
      <c r="E1816" s="25"/>
      <c r="J1816" s="1"/>
      <c r="L1816" s="1"/>
    </row>
    <row r="1817" spans="1:12" ht="12.75">
      <c r="A1817" s="16"/>
      <c r="B1817" s="22"/>
      <c r="C1817" s="25"/>
      <c r="E1817" s="25"/>
      <c r="J1817" s="1"/>
      <c r="L1817" s="1"/>
    </row>
    <row r="1818" spans="1:12" ht="12.75">
      <c r="A1818" s="16"/>
      <c r="B1818" s="22"/>
      <c r="C1818" s="25"/>
      <c r="E1818" s="25"/>
      <c r="J1818" s="1"/>
      <c r="L1818" s="1"/>
    </row>
    <row r="1819" spans="1:12" ht="12.75">
      <c r="A1819" s="16"/>
      <c r="B1819" s="22"/>
      <c r="C1819" s="25"/>
      <c r="E1819" s="25"/>
      <c r="J1819" s="1"/>
      <c r="L1819" s="1"/>
    </row>
    <row r="1820" spans="1:12" ht="12.75">
      <c r="A1820" s="16"/>
      <c r="B1820" s="22"/>
      <c r="C1820" s="25"/>
      <c r="E1820" s="25"/>
      <c r="J1820" s="1"/>
      <c r="L1820" s="1"/>
    </row>
    <row r="1821" spans="1:12" ht="12.75">
      <c r="A1821" s="16"/>
      <c r="B1821" s="22"/>
      <c r="C1821" s="25"/>
      <c r="E1821" s="25"/>
      <c r="J1821" s="1"/>
      <c r="L1821" s="1"/>
    </row>
    <row r="1822" spans="1:12" ht="12.75">
      <c r="A1822" s="16"/>
      <c r="B1822" s="22"/>
      <c r="C1822" s="25"/>
      <c r="E1822" s="25"/>
      <c r="J1822" s="1"/>
      <c r="L1822" s="1"/>
    </row>
    <row r="1823" spans="1:12" ht="12.75">
      <c r="A1823" s="16"/>
      <c r="B1823" s="22"/>
      <c r="C1823" s="25"/>
      <c r="E1823" s="25"/>
      <c r="J1823" s="1"/>
      <c r="L1823" s="1"/>
    </row>
    <row r="1824" spans="1:12" ht="12.75">
      <c r="A1824" s="16"/>
      <c r="B1824" s="22"/>
      <c r="C1824" s="25"/>
      <c r="E1824" s="25"/>
      <c r="J1824" s="1"/>
      <c r="L1824" s="1"/>
    </row>
    <row r="1825" spans="1:12" ht="12.75">
      <c r="A1825" s="16"/>
      <c r="B1825" s="22"/>
      <c r="C1825" s="25"/>
      <c r="E1825" s="25"/>
      <c r="J1825" s="1"/>
      <c r="L1825" s="1"/>
    </row>
    <row r="1826" spans="1:12" ht="12.75">
      <c r="A1826" s="16"/>
      <c r="B1826" s="22"/>
      <c r="C1826" s="25"/>
      <c r="E1826" s="25"/>
      <c r="J1826" s="1"/>
      <c r="L1826" s="1"/>
    </row>
    <row r="1827" spans="1:12" ht="12.75">
      <c r="A1827" s="16"/>
      <c r="B1827" s="22"/>
      <c r="C1827" s="25"/>
      <c r="E1827" s="25"/>
      <c r="J1827" s="1"/>
      <c r="L1827" s="1"/>
    </row>
    <row r="1828" spans="1:12" ht="12.75">
      <c r="A1828" s="16"/>
      <c r="B1828" s="22"/>
      <c r="C1828" s="25"/>
      <c r="E1828" s="25"/>
      <c r="J1828" s="1"/>
      <c r="L1828" s="1"/>
    </row>
    <row r="1829" spans="1:12" ht="12.75">
      <c r="A1829" s="16"/>
      <c r="B1829" s="22"/>
      <c r="C1829" s="25"/>
      <c r="E1829" s="25"/>
      <c r="J1829" s="1"/>
      <c r="L1829" s="1"/>
    </row>
    <row r="1830" spans="1:12" ht="12.75">
      <c r="A1830" s="16"/>
      <c r="B1830" s="22"/>
      <c r="C1830" s="25"/>
      <c r="E1830" s="25"/>
      <c r="J1830" s="1"/>
      <c r="L1830" s="1"/>
    </row>
    <row r="1831" spans="1:12" ht="12.75">
      <c r="A1831" s="16"/>
      <c r="B1831" s="22"/>
      <c r="C1831" s="25"/>
      <c r="E1831" s="25"/>
      <c r="J1831" s="1"/>
      <c r="L1831" s="1"/>
    </row>
    <row r="1832" spans="1:12" ht="12.75">
      <c r="A1832" s="16"/>
      <c r="B1832" s="22"/>
      <c r="C1832" s="25"/>
      <c r="E1832" s="25"/>
      <c r="J1832" s="1"/>
      <c r="L1832" s="1"/>
    </row>
    <row r="1833" spans="1:12" ht="12.75">
      <c r="A1833" s="16"/>
      <c r="B1833" s="22"/>
      <c r="C1833" s="25"/>
      <c r="E1833" s="25"/>
      <c r="J1833" s="1"/>
      <c r="L1833" s="1"/>
    </row>
    <row r="1834" spans="1:12" ht="12.75">
      <c r="A1834" s="16"/>
      <c r="B1834" s="22"/>
      <c r="C1834" s="25"/>
      <c r="E1834" s="25"/>
      <c r="J1834" s="1"/>
      <c r="L1834" s="1"/>
    </row>
    <row r="1835" spans="1:12" ht="12.75">
      <c r="A1835" s="16"/>
      <c r="B1835" s="22"/>
      <c r="C1835" s="25"/>
      <c r="E1835" s="25"/>
      <c r="J1835" s="1"/>
      <c r="L1835" s="1"/>
    </row>
    <row r="1836" spans="1:12" ht="12.75">
      <c r="A1836" s="16"/>
      <c r="B1836" s="22"/>
      <c r="C1836" s="25"/>
      <c r="E1836" s="25"/>
      <c r="J1836" s="1"/>
      <c r="L1836" s="1"/>
    </row>
    <row r="1837" spans="1:12" ht="12.75">
      <c r="A1837" s="16"/>
      <c r="B1837" s="22"/>
      <c r="C1837" s="25"/>
      <c r="E1837" s="25"/>
      <c r="J1837" s="1"/>
      <c r="L1837" s="1"/>
    </row>
    <row r="1838" spans="1:12" ht="12.75">
      <c r="A1838" s="16"/>
      <c r="B1838" s="22"/>
      <c r="C1838" s="25"/>
      <c r="E1838" s="25"/>
      <c r="J1838" s="1"/>
      <c r="L1838" s="1"/>
    </row>
    <row r="1839" spans="1:12" ht="12.75">
      <c r="A1839" s="16"/>
      <c r="B1839" s="22"/>
      <c r="C1839" s="25"/>
      <c r="E1839" s="25"/>
      <c r="J1839" s="1"/>
      <c r="L1839" s="1"/>
    </row>
    <row r="1840" spans="1:12" ht="12.75">
      <c r="A1840" s="16"/>
      <c r="B1840" s="22"/>
      <c r="C1840" s="25"/>
      <c r="E1840" s="25"/>
      <c r="J1840" s="1"/>
      <c r="L1840" s="1"/>
    </row>
    <row r="1841" spans="1:12" ht="12.75">
      <c r="A1841" s="16"/>
      <c r="B1841" s="22"/>
      <c r="C1841" s="25"/>
      <c r="E1841" s="25"/>
      <c r="J1841" s="1"/>
      <c r="L1841" s="1"/>
    </row>
    <row r="1842" spans="1:12" ht="12.75">
      <c r="A1842" s="16"/>
      <c r="B1842" s="22"/>
      <c r="C1842" s="25"/>
      <c r="E1842" s="25"/>
      <c r="J1842" s="1"/>
      <c r="L1842" s="1"/>
    </row>
    <row r="1843" spans="1:12" ht="12.75">
      <c r="A1843" s="16"/>
      <c r="B1843" s="22"/>
      <c r="C1843" s="25"/>
      <c r="E1843" s="25"/>
      <c r="J1843" s="1"/>
      <c r="L1843" s="1"/>
    </row>
    <row r="1844" spans="1:12" ht="12.75">
      <c r="A1844" s="16"/>
      <c r="B1844" s="22"/>
      <c r="C1844" s="25"/>
      <c r="E1844" s="25"/>
      <c r="J1844" s="1"/>
      <c r="L1844" s="1"/>
    </row>
    <row r="1845" spans="1:12" ht="12.75">
      <c r="A1845" s="16"/>
      <c r="B1845" s="22"/>
      <c r="C1845" s="25"/>
      <c r="E1845" s="25"/>
      <c r="J1845" s="1"/>
      <c r="L1845" s="1"/>
    </row>
    <row r="1846" spans="1:12" ht="12.75">
      <c r="A1846" s="16"/>
      <c r="B1846" s="22"/>
      <c r="C1846" s="25"/>
      <c r="E1846" s="25"/>
      <c r="J1846" s="1"/>
      <c r="L1846" s="1"/>
    </row>
    <row r="1847" spans="1:12" ht="12.75">
      <c r="A1847" s="16"/>
      <c r="B1847" s="22"/>
      <c r="C1847" s="25"/>
      <c r="E1847" s="25"/>
      <c r="J1847" s="1"/>
      <c r="L1847" s="1"/>
    </row>
    <row r="1848" spans="1:12" ht="12.75">
      <c r="A1848" s="16"/>
      <c r="B1848" s="22"/>
      <c r="C1848" s="25"/>
      <c r="E1848" s="25"/>
      <c r="J1848" s="1"/>
      <c r="L1848" s="1"/>
    </row>
    <row r="1849" spans="1:12" ht="12.75">
      <c r="A1849" s="16"/>
      <c r="B1849" s="22"/>
      <c r="C1849" s="25"/>
      <c r="E1849" s="25"/>
      <c r="J1849" s="1"/>
      <c r="L1849" s="1"/>
    </row>
    <row r="1850" spans="1:12" ht="12.75">
      <c r="A1850" s="16"/>
      <c r="B1850" s="22"/>
      <c r="C1850" s="25"/>
      <c r="E1850" s="25"/>
      <c r="J1850" s="1"/>
      <c r="L1850" s="1"/>
    </row>
    <row r="1851" spans="1:12" ht="12.75">
      <c r="A1851" s="16"/>
      <c r="B1851" s="22"/>
      <c r="C1851" s="25"/>
      <c r="E1851" s="25"/>
      <c r="J1851" s="1"/>
      <c r="L1851" s="1"/>
    </row>
    <row r="1852" spans="1:12" ht="12.75">
      <c r="A1852" s="16"/>
      <c r="B1852" s="22"/>
      <c r="C1852" s="25"/>
      <c r="E1852" s="25"/>
      <c r="J1852" s="1"/>
      <c r="L1852" s="1"/>
    </row>
    <row r="1853" spans="1:12" ht="12.75">
      <c r="A1853" s="16"/>
      <c r="B1853" s="22"/>
      <c r="C1853" s="25"/>
      <c r="E1853" s="25"/>
      <c r="J1853" s="1"/>
      <c r="L1853" s="1"/>
    </row>
    <row r="1854" spans="1:12" ht="12.75">
      <c r="A1854" s="16"/>
      <c r="B1854" s="22"/>
      <c r="C1854" s="25"/>
      <c r="E1854" s="25"/>
      <c r="J1854" s="1"/>
      <c r="L1854" s="1"/>
    </row>
    <row r="1855" spans="1:12" ht="12.75">
      <c r="A1855" s="16"/>
      <c r="B1855" s="22"/>
      <c r="C1855" s="25"/>
      <c r="E1855" s="25"/>
      <c r="J1855" s="1"/>
      <c r="L1855" s="1"/>
    </row>
    <row r="1856" spans="1:12" ht="12.75">
      <c r="A1856" s="16"/>
      <c r="B1856" s="22"/>
      <c r="C1856" s="25"/>
      <c r="E1856" s="25"/>
      <c r="J1856" s="1"/>
      <c r="L1856" s="1"/>
    </row>
    <row r="1857" spans="1:12" ht="12.75">
      <c r="A1857" s="16"/>
      <c r="B1857" s="22"/>
      <c r="C1857" s="25"/>
      <c r="E1857" s="25"/>
      <c r="J1857" s="1"/>
      <c r="L1857" s="1"/>
    </row>
    <row r="1858" spans="1:12" ht="12.75">
      <c r="A1858" s="16"/>
      <c r="B1858" s="22"/>
      <c r="C1858" s="25"/>
      <c r="E1858" s="25"/>
      <c r="J1858" s="1"/>
      <c r="L1858" s="1"/>
    </row>
    <row r="1859" spans="1:12" ht="12.75">
      <c r="A1859" s="16"/>
      <c r="B1859" s="22"/>
      <c r="C1859" s="25"/>
      <c r="E1859" s="25"/>
      <c r="J1859" s="1"/>
      <c r="L1859" s="1"/>
    </row>
    <row r="1860" spans="1:12" ht="12.75">
      <c r="A1860" s="16"/>
      <c r="B1860" s="22"/>
      <c r="C1860" s="25"/>
      <c r="E1860" s="25"/>
      <c r="J1860" s="1"/>
      <c r="L1860" s="1"/>
    </row>
    <row r="1861" spans="1:12" ht="12.75">
      <c r="A1861" s="16"/>
      <c r="B1861" s="22"/>
      <c r="C1861" s="25"/>
      <c r="E1861" s="25"/>
      <c r="J1861" s="1"/>
      <c r="L1861" s="1"/>
    </row>
    <row r="1862" spans="1:12" ht="12.75">
      <c r="A1862" s="16"/>
      <c r="B1862" s="22"/>
      <c r="C1862" s="25"/>
      <c r="E1862" s="25"/>
      <c r="J1862" s="1"/>
      <c r="L1862" s="1"/>
    </row>
    <row r="1863" spans="1:12" ht="12.75">
      <c r="A1863" s="16"/>
      <c r="B1863" s="22"/>
      <c r="C1863" s="25"/>
      <c r="E1863" s="25"/>
      <c r="J1863" s="1"/>
      <c r="L1863" s="1"/>
    </row>
    <row r="1864" spans="1:12" ht="12.75">
      <c r="A1864" s="16"/>
      <c r="B1864" s="22"/>
      <c r="C1864" s="25"/>
      <c r="E1864" s="25"/>
      <c r="J1864" s="1"/>
      <c r="L1864" s="1"/>
    </row>
    <row r="1865" spans="1:12" ht="12.75">
      <c r="A1865" s="16"/>
      <c r="B1865" s="22"/>
      <c r="C1865" s="25"/>
      <c r="E1865" s="25"/>
      <c r="J1865" s="1"/>
      <c r="L1865" s="1"/>
    </row>
    <row r="1866" spans="1:12" ht="12.75">
      <c r="A1866" s="16"/>
      <c r="B1866" s="22"/>
      <c r="C1866" s="25"/>
      <c r="E1866" s="25"/>
      <c r="J1866" s="1"/>
      <c r="L1866" s="1"/>
    </row>
    <row r="1867" spans="1:12" ht="12.75">
      <c r="A1867" s="16"/>
      <c r="B1867" s="22"/>
      <c r="C1867" s="25"/>
      <c r="E1867" s="25"/>
      <c r="J1867" s="1"/>
      <c r="L1867" s="1"/>
    </row>
    <row r="1868" spans="1:12" ht="12.75">
      <c r="A1868" s="16"/>
      <c r="B1868" s="22"/>
      <c r="C1868" s="25"/>
      <c r="E1868" s="25"/>
      <c r="J1868" s="1"/>
      <c r="L1868" s="1"/>
    </row>
    <row r="1869" spans="1:12" ht="12.75">
      <c r="A1869" s="16"/>
      <c r="B1869" s="22"/>
      <c r="C1869" s="25"/>
      <c r="E1869" s="25"/>
      <c r="J1869" s="1"/>
      <c r="L1869" s="1"/>
    </row>
    <row r="1870" spans="1:12" ht="12.75">
      <c r="A1870" s="16"/>
      <c r="B1870" s="22"/>
      <c r="C1870" s="25"/>
      <c r="E1870" s="25"/>
      <c r="J1870" s="1"/>
      <c r="L1870" s="1"/>
    </row>
    <row r="1871" spans="1:12" ht="12.75">
      <c r="A1871" s="16"/>
      <c r="B1871" s="22"/>
      <c r="C1871" s="25"/>
      <c r="E1871" s="25"/>
      <c r="J1871" s="1"/>
      <c r="L1871" s="1"/>
    </row>
    <row r="1872" spans="1:12" ht="12.75">
      <c r="A1872" s="16"/>
      <c r="B1872" s="22"/>
      <c r="C1872" s="25"/>
      <c r="E1872" s="25"/>
      <c r="J1872" s="1"/>
      <c r="L1872" s="1"/>
    </row>
    <row r="1873" spans="1:12" ht="12.75">
      <c r="A1873" s="16"/>
      <c r="B1873" s="22"/>
      <c r="C1873" s="25"/>
      <c r="E1873" s="25"/>
      <c r="J1873" s="1"/>
      <c r="L1873" s="1"/>
    </row>
    <row r="1874" spans="1:12" ht="12.75">
      <c r="A1874" s="16"/>
      <c r="B1874" s="22"/>
      <c r="C1874" s="25"/>
      <c r="E1874" s="25"/>
      <c r="J1874" s="1"/>
      <c r="L1874" s="1"/>
    </row>
    <row r="1875" spans="1:12" ht="12.75">
      <c r="A1875" s="16"/>
      <c r="B1875" s="22"/>
      <c r="C1875" s="25"/>
      <c r="E1875" s="25"/>
      <c r="J1875" s="1"/>
      <c r="L1875" s="1"/>
    </row>
    <row r="1876" spans="1:12" ht="12.75">
      <c r="A1876" s="16"/>
      <c r="B1876" s="22"/>
      <c r="C1876" s="25"/>
      <c r="E1876" s="25"/>
      <c r="J1876" s="1"/>
      <c r="L1876" s="1"/>
    </row>
    <row r="1877" spans="1:12" ht="12.75">
      <c r="A1877" s="16"/>
      <c r="B1877" s="22"/>
      <c r="C1877" s="25"/>
      <c r="E1877" s="25"/>
      <c r="J1877" s="1"/>
      <c r="L1877" s="1"/>
    </row>
    <row r="1878" spans="1:12" ht="12.75">
      <c r="A1878" s="16"/>
      <c r="B1878" s="22"/>
      <c r="C1878" s="25"/>
      <c r="E1878" s="25"/>
      <c r="J1878" s="1"/>
      <c r="L1878" s="1"/>
    </row>
    <row r="1879" spans="1:12" ht="12.75">
      <c r="A1879" s="16"/>
      <c r="B1879" s="22"/>
      <c r="C1879" s="25"/>
      <c r="E1879" s="25"/>
      <c r="J1879" s="1"/>
      <c r="L1879" s="1"/>
    </row>
    <row r="1880" spans="1:12" ht="12.75">
      <c r="A1880" s="16"/>
      <c r="B1880" s="22"/>
      <c r="C1880" s="25"/>
      <c r="E1880" s="25"/>
      <c r="J1880" s="1"/>
      <c r="L1880" s="1"/>
    </row>
    <row r="1881" spans="1:12" ht="12.75">
      <c r="A1881" s="16"/>
      <c r="B1881" s="22"/>
      <c r="C1881" s="25"/>
      <c r="E1881" s="25"/>
      <c r="J1881" s="1"/>
      <c r="L1881" s="1"/>
    </row>
    <row r="1882" spans="1:12" ht="12.75">
      <c r="A1882" s="16"/>
      <c r="B1882" s="22"/>
      <c r="C1882" s="25"/>
      <c r="E1882" s="25"/>
      <c r="J1882" s="1"/>
      <c r="L1882" s="1"/>
    </row>
    <row r="1883" spans="1:12" ht="12.75">
      <c r="A1883" s="16"/>
      <c r="B1883" s="22"/>
      <c r="C1883" s="25"/>
      <c r="E1883" s="25"/>
      <c r="J1883" s="1"/>
      <c r="L1883" s="1"/>
    </row>
    <row r="1884" spans="1:12" ht="12.75">
      <c r="A1884" s="16"/>
      <c r="B1884" s="22"/>
      <c r="C1884" s="25"/>
      <c r="E1884" s="25"/>
      <c r="J1884" s="1"/>
      <c r="L1884" s="1"/>
    </row>
    <row r="1885" spans="1:12" ht="12.75">
      <c r="A1885" s="16"/>
      <c r="B1885" s="22"/>
      <c r="C1885" s="25"/>
      <c r="E1885" s="25"/>
      <c r="J1885" s="1"/>
      <c r="L1885" s="1"/>
    </row>
    <row r="1886" spans="1:12" ht="12.75">
      <c r="A1886" s="16"/>
      <c r="B1886" s="22"/>
      <c r="C1886" s="25"/>
      <c r="E1886" s="25"/>
      <c r="J1886" s="1"/>
      <c r="L1886" s="1"/>
    </row>
    <row r="1887" spans="1:12" ht="12.75">
      <c r="A1887" s="16"/>
      <c r="B1887" s="22"/>
      <c r="C1887" s="25"/>
      <c r="E1887" s="25"/>
      <c r="J1887" s="1"/>
      <c r="L1887" s="1"/>
    </row>
    <row r="1888" spans="1:12" ht="12.75">
      <c r="A1888" s="16"/>
      <c r="B1888" s="22"/>
      <c r="C1888" s="25"/>
      <c r="E1888" s="25"/>
      <c r="J1888" s="1"/>
      <c r="L1888" s="1"/>
    </row>
    <row r="1889" spans="1:12" ht="12.75">
      <c r="A1889" s="16"/>
      <c r="B1889" s="22"/>
      <c r="C1889" s="25"/>
      <c r="E1889" s="25"/>
      <c r="J1889" s="1"/>
      <c r="L1889" s="1"/>
    </row>
    <row r="1890" spans="1:12" ht="12.75">
      <c r="A1890" s="16"/>
      <c r="B1890" s="22"/>
      <c r="C1890" s="25"/>
      <c r="E1890" s="25"/>
      <c r="J1890" s="1"/>
      <c r="L1890" s="1"/>
    </row>
    <row r="1891" spans="1:12" ht="12.75">
      <c r="A1891" s="16"/>
      <c r="B1891" s="22"/>
      <c r="C1891" s="25"/>
      <c r="E1891" s="25"/>
      <c r="J1891" s="1"/>
      <c r="L1891" s="1"/>
    </row>
    <row r="1892" spans="1:12" ht="12.75">
      <c r="A1892" s="16"/>
      <c r="B1892" s="22"/>
      <c r="C1892" s="25"/>
      <c r="E1892" s="25"/>
      <c r="J1892" s="1"/>
      <c r="L1892" s="1"/>
    </row>
    <row r="1893" spans="1:12" ht="12.75">
      <c r="A1893" s="16"/>
      <c r="B1893" s="22"/>
      <c r="C1893" s="25"/>
      <c r="E1893" s="25"/>
      <c r="J1893" s="1"/>
      <c r="L1893" s="1"/>
    </row>
    <row r="1894" spans="1:12" ht="12.75">
      <c r="A1894" s="16"/>
      <c r="B1894" s="22"/>
      <c r="C1894" s="25"/>
      <c r="E1894" s="25"/>
      <c r="J1894" s="1"/>
      <c r="L1894" s="1"/>
    </row>
    <row r="1895" spans="1:12" ht="12.75">
      <c r="A1895" s="16"/>
      <c r="B1895" s="22"/>
      <c r="C1895" s="25"/>
      <c r="E1895" s="25"/>
      <c r="J1895" s="1"/>
      <c r="L1895" s="1"/>
    </row>
    <row r="1896" spans="1:12" ht="12.75">
      <c r="A1896" s="16"/>
      <c r="B1896" s="22"/>
      <c r="C1896" s="25"/>
      <c r="E1896" s="25"/>
      <c r="J1896" s="1"/>
      <c r="L1896" s="1"/>
    </row>
    <row r="1897" spans="1:12" ht="12.75">
      <c r="A1897" s="16"/>
      <c r="B1897" s="22"/>
      <c r="C1897" s="25"/>
      <c r="E1897" s="25"/>
      <c r="J1897" s="1"/>
      <c r="L1897" s="1"/>
    </row>
    <row r="1898" spans="1:12" ht="12.75">
      <c r="A1898" s="16"/>
      <c r="B1898" s="22"/>
      <c r="C1898" s="25"/>
      <c r="E1898" s="25"/>
      <c r="J1898" s="1"/>
      <c r="L1898" s="1"/>
    </row>
    <row r="1899" spans="1:12" ht="12.75">
      <c r="A1899" s="16"/>
      <c r="B1899" s="22"/>
      <c r="C1899" s="25"/>
      <c r="E1899" s="25"/>
      <c r="J1899" s="1"/>
      <c r="L1899" s="1"/>
    </row>
    <row r="1900" spans="1:12" ht="12.75">
      <c r="A1900" s="16"/>
      <c r="B1900" s="22"/>
      <c r="C1900" s="25"/>
      <c r="E1900" s="25"/>
      <c r="J1900" s="1"/>
      <c r="L1900" s="1"/>
    </row>
    <row r="1901" spans="1:12" ht="12.75">
      <c r="A1901" s="16"/>
      <c r="B1901" s="22"/>
      <c r="C1901" s="25"/>
      <c r="E1901" s="25"/>
      <c r="J1901" s="1"/>
      <c r="L1901" s="1"/>
    </row>
    <row r="1902" spans="1:12" ht="12.75">
      <c r="A1902" s="16"/>
      <c r="B1902" s="22"/>
      <c r="C1902" s="25"/>
      <c r="E1902" s="25"/>
      <c r="J1902" s="1"/>
      <c r="L1902" s="1"/>
    </row>
    <row r="1903" spans="1:12" ht="12.75">
      <c r="A1903" s="16"/>
      <c r="B1903" s="22"/>
      <c r="C1903" s="25"/>
      <c r="E1903" s="25"/>
      <c r="J1903" s="1"/>
      <c r="L1903" s="1"/>
    </row>
    <row r="1904" spans="1:12" ht="12.75">
      <c r="A1904" s="16"/>
      <c r="B1904" s="22"/>
      <c r="C1904" s="25"/>
      <c r="E1904" s="25"/>
      <c r="J1904" s="1"/>
      <c r="L1904" s="1"/>
    </row>
    <row r="1905" spans="1:12" ht="12.75">
      <c r="A1905" s="16"/>
      <c r="B1905" s="22"/>
      <c r="C1905" s="25"/>
      <c r="E1905" s="25"/>
      <c r="J1905" s="1"/>
      <c r="L1905" s="1"/>
    </row>
    <row r="1906" spans="1:12" ht="12.75">
      <c r="A1906" s="16"/>
      <c r="B1906" s="22"/>
      <c r="C1906" s="25"/>
      <c r="E1906" s="25"/>
      <c r="J1906" s="1"/>
      <c r="L1906" s="1"/>
    </row>
    <row r="1907" spans="1:12" ht="12.75">
      <c r="A1907" s="16"/>
      <c r="B1907" s="22"/>
      <c r="C1907" s="25"/>
      <c r="E1907" s="25"/>
      <c r="J1907" s="1"/>
      <c r="L1907" s="1"/>
    </row>
    <row r="1908" spans="1:12" ht="12.75">
      <c r="A1908" s="16"/>
      <c r="B1908" s="22"/>
      <c r="C1908" s="25"/>
      <c r="E1908" s="25"/>
      <c r="J1908" s="1"/>
      <c r="L1908" s="1"/>
    </row>
    <row r="1909" spans="1:12" ht="12.75">
      <c r="A1909" s="16"/>
      <c r="B1909" s="22"/>
      <c r="C1909" s="25"/>
      <c r="E1909" s="25"/>
      <c r="J1909" s="1"/>
      <c r="L1909" s="1"/>
    </row>
    <row r="1910" spans="1:12" ht="12.75">
      <c r="A1910" s="16"/>
      <c r="B1910" s="22"/>
      <c r="C1910" s="25"/>
      <c r="E1910" s="25"/>
      <c r="J1910" s="1"/>
      <c r="L1910" s="1"/>
    </row>
    <row r="1911" spans="1:12" ht="12.75">
      <c r="A1911" s="16"/>
      <c r="B1911" s="22"/>
      <c r="C1911" s="25"/>
      <c r="E1911" s="25"/>
      <c r="J1911" s="1"/>
      <c r="L1911" s="1"/>
    </row>
    <row r="1912" spans="1:12" ht="12.75">
      <c r="A1912" s="16"/>
      <c r="B1912" s="22"/>
      <c r="C1912" s="25"/>
      <c r="E1912" s="25"/>
      <c r="J1912" s="1"/>
      <c r="L1912" s="1"/>
    </row>
    <row r="1913" spans="1:12" ht="12.75">
      <c r="A1913" s="16"/>
      <c r="B1913" s="22"/>
      <c r="C1913" s="25"/>
      <c r="E1913" s="25"/>
      <c r="J1913" s="1"/>
      <c r="L1913" s="1"/>
    </row>
    <row r="1914" spans="1:12" ht="12.75">
      <c r="A1914" s="16"/>
      <c r="B1914" s="22"/>
      <c r="C1914" s="25"/>
      <c r="E1914" s="25"/>
      <c r="J1914" s="1"/>
      <c r="L1914" s="1"/>
    </row>
    <row r="1915" spans="1:12" ht="12.75">
      <c r="A1915" s="16"/>
      <c r="B1915" s="22"/>
      <c r="C1915" s="25"/>
      <c r="E1915" s="25"/>
      <c r="J1915" s="1"/>
      <c r="L1915" s="1"/>
    </row>
    <row r="1916" spans="1:12" ht="12.75">
      <c r="A1916" s="16"/>
      <c r="B1916" s="22"/>
      <c r="C1916" s="25"/>
      <c r="E1916" s="25"/>
      <c r="J1916" s="1"/>
      <c r="L1916" s="1"/>
    </row>
    <row r="1917" spans="1:12" ht="12.75">
      <c r="A1917" s="16"/>
      <c r="B1917" s="22"/>
      <c r="C1917" s="25"/>
      <c r="E1917" s="25"/>
      <c r="J1917" s="1"/>
      <c r="L1917" s="1"/>
    </row>
    <row r="1918" spans="1:12" ht="12.75">
      <c r="A1918" s="16"/>
      <c r="B1918" s="22"/>
      <c r="C1918" s="25"/>
      <c r="E1918" s="25"/>
      <c r="J1918" s="1"/>
      <c r="L1918" s="1"/>
    </row>
    <row r="1919" spans="1:12" ht="12.75">
      <c r="A1919" s="16"/>
      <c r="B1919" s="22"/>
      <c r="C1919" s="25"/>
      <c r="E1919" s="25"/>
      <c r="J1919" s="1"/>
      <c r="L1919" s="1"/>
    </row>
    <row r="1920" spans="1:12" ht="12.75">
      <c r="A1920" s="16"/>
      <c r="B1920" s="22"/>
      <c r="C1920" s="25"/>
      <c r="E1920" s="25"/>
      <c r="J1920" s="1"/>
      <c r="L1920" s="1"/>
    </row>
    <row r="1921" spans="1:12" ht="12.75">
      <c r="A1921" s="16"/>
      <c r="B1921" s="22"/>
      <c r="C1921" s="25"/>
      <c r="E1921" s="25"/>
      <c r="J1921" s="1"/>
      <c r="L1921" s="1"/>
    </row>
    <row r="1922" spans="1:12" ht="12.75">
      <c r="A1922" s="16"/>
      <c r="B1922" s="22"/>
      <c r="C1922" s="25"/>
      <c r="E1922" s="25"/>
      <c r="J1922" s="1"/>
      <c r="L1922" s="1"/>
    </row>
    <row r="1923" spans="1:12" ht="12.75">
      <c r="A1923" s="16"/>
      <c r="B1923" s="22"/>
      <c r="C1923" s="25"/>
      <c r="E1923" s="25"/>
      <c r="J1923" s="1"/>
      <c r="L1923" s="1"/>
    </row>
    <row r="1924" spans="1:12" ht="12.75">
      <c r="A1924" s="16"/>
      <c r="B1924" s="22"/>
      <c r="C1924" s="25"/>
      <c r="E1924" s="25"/>
      <c r="J1924" s="1"/>
      <c r="L1924" s="1"/>
    </row>
    <row r="1925" spans="1:12" ht="12.75">
      <c r="A1925" s="16"/>
      <c r="B1925" s="22"/>
      <c r="C1925" s="25"/>
      <c r="E1925" s="25"/>
      <c r="J1925" s="1"/>
      <c r="L1925" s="1"/>
    </row>
    <row r="1926" spans="1:12" ht="12.75">
      <c r="A1926" s="16"/>
      <c r="B1926" s="22"/>
      <c r="C1926" s="25"/>
      <c r="E1926" s="25"/>
      <c r="J1926" s="1"/>
      <c r="L1926" s="1"/>
    </row>
    <row r="1927" spans="1:12" ht="12.75">
      <c r="A1927" s="16"/>
      <c r="B1927" s="22"/>
      <c r="C1927" s="25"/>
      <c r="E1927" s="25"/>
      <c r="J1927" s="1"/>
      <c r="L1927" s="1"/>
    </row>
    <row r="1928" spans="1:12" ht="12.75">
      <c r="A1928" s="16"/>
      <c r="B1928" s="22"/>
      <c r="C1928" s="25"/>
      <c r="E1928" s="25"/>
      <c r="J1928" s="1"/>
      <c r="L1928" s="1"/>
    </row>
    <row r="1929" spans="1:12" ht="12.75">
      <c r="A1929" s="16"/>
      <c r="B1929" s="22"/>
      <c r="C1929" s="25"/>
      <c r="E1929" s="25"/>
      <c r="J1929" s="1"/>
      <c r="L1929" s="1"/>
    </row>
    <row r="1930" spans="1:12" ht="12.75">
      <c r="A1930" s="16"/>
      <c r="B1930" s="22"/>
      <c r="C1930" s="25"/>
      <c r="E1930" s="25"/>
      <c r="J1930" s="1"/>
      <c r="L1930" s="1"/>
    </row>
    <row r="1931" spans="1:12" ht="12.75">
      <c r="A1931" s="16"/>
      <c r="B1931" s="22"/>
      <c r="C1931" s="25"/>
      <c r="E1931" s="25"/>
      <c r="J1931" s="1"/>
      <c r="L1931" s="1"/>
    </row>
    <row r="1932" spans="1:12" ht="12.75">
      <c r="A1932" s="16"/>
      <c r="B1932" s="22"/>
      <c r="C1932" s="25"/>
      <c r="E1932" s="25"/>
      <c r="J1932" s="1"/>
      <c r="L1932" s="1"/>
    </row>
    <row r="1933" spans="1:12" ht="12.75">
      <c r="A1933" s="16"/>
      <c r="B1933" s="22"/>
      <c r="C1933" s="25"/>
      <c r="E1933" s="25"/>
      <c r="J1933" s="1"/>
      <c r="L1933" s="1"/>
    </row>
    <row r="1934" spans="1:12" ht="12.75">
      <c r="A1934" s="16"/>
      <c r="B1934" s="22"/>
      <c r="C1934" s="25"/>
      <c r="E1934" s="25"/>
      <c r="J1934" s="1"/>
      <c r="L1934" s="1"/>
    </row>
    <row r="1935" spans="1:12" ht="12.75">
      <c r="A1935" s="16"/>
      <c r="B1935" s="22"/>
      <c r="C1935" s="25"/>
      <c r="E1935" s="25"/>
      <c r="J1935" s="1"/>
      <c r="L1935" s="1"/>
    </row>
    <row r="1936" spans="1:12" ht="12.75">
      <c r="A1936" s="16"/>
      <c r="B1936" s="22"/>
      <c r="C1936" s="25"/>
      <c r="E1936" s="25"/>
      <c r="J1936" s="1"/>
      <c r="L1936" s="1"/>
    </row>
    <row r="1937" spans="1:12" ht="12.75">
      <c r="A1937" s="16"/>
      <c r="B1937" s="22"/>
      <c r="C1937" s="25"/>
      <c r="E1937" s="25"/>
      <c r="J1937" s="1"/>
      <c r="L1937" s="1"/>
    </row>
    <row r="1938" spans="1:12" ht="12.75">
      <c r="A1938" s="16"/>
      <c r="B1938" s="22"/>
      <c r="C1938" s="25"/>
      <c r="E1938" s="25"/>
      <c r="J1938" s="1"/>
      <c r="L1938" s="1"/>
    </row>
    <row r="1939" spans="1:12" ht="12.75">
      <c r="A1939" s="16"/>
      <c r="B1939" s="22"/>
      <c r="C1939" s="25"/>
      <c r="E1939" s="25"/>
      <c r="J1939" s="1"/>
      <c r="L1939" s="1"/>
    </row>
    <row r="1940" spans="1:12" ht="12.75">
      <c r="A1940" s="16"/>
      <c r="B1940" s="22"/>
      <c r="C1940" s="25"/>
      <c r="E1940" s="25"/>
      <c r="J1940" s="1"/>
      <c r="L1940" s="1"/>
    </row>
    <row r="1941" spans="1:12" ht="12.75">
      <c r="A1941" s="16"/>
      <c r="B1941" s="22"/>
      <c r="C1941" s="25"/>
      <c r="E1941" s="25"/>
      <c r="J1941" s="1"/>
      <c r="L1941" s="1"/>
    </row>
    <row r="1942" spans="1:12" ht="12.75">
      <c r="A1942" s="16"/>
      <c r="B1942" s="22"/>
      <c r="C1942" s="25"/>
      <c r="E1942" s="25"/>
      <c r="J1942" s="1"/>
      <c r="L1942" s="1"/>
    </row>
    <row r="1943" spans="1:12" ht="12.75">
      <c r="A1943" s="16"/>
      <c r="B1943" s="22"/>
      <c r="C1943" s="25"/>
      <c r="E1943" s="25"/>
      <c r="J1943" s="1"/>
      <c r="L1943" s="1"/>
    </row>
    <row r="1944" spans="1:12" ht="12.75">
      <c r="A1944" s="16"/>
      <c r="B1944" s="22"/>
      <c r="C1944" s="25"/>
      <c r="E1944" s="25"/>
      <c r="J1944" s="1"/>
      <c r="L1944" s="1"/>
    </row>
    <row r="1945" spans="1:12" ht="12.75">
      <c r="A1945" s="16"/>
      <c r="B1945" s="22"/>
      <c r="C1945" s="25"/>
      <c r="E1945" s="25"/>
      <c r="J1945" s="1"/>
      <c r="L1945" s="1"/>
    </row>
    <row r="1946" spans="1:12" ht="12.75">
      <c r="A1946" s="16"/>
      <c r="B1946" s="22"/>
      <c r="C1946" s="25"/>
      <c r="E1946" s="25"/>
      <c r="J1946" s="1"/>
      <c r="L1946" s="1"/>
    </row>
    <row r="1947" spans="1:12" ht="12.75">
      <c r="A1947" s="16"/>
      <c r="B1947" s="22"/>
      <c r="C1947" s="25"/>
      <c r="E1947" s="25"/>
      <c r="J1947" s="1"/>
      <c r="L1947" s="1"/>
    </row>
    <row r="1948" spans="1:12" ht="12.75">
      <c r="A1948" s="16"/>
      <c r="B1948" s="22"/>
      <c r="C1948" s="25"/>
      <c r="E1948" s="25"/>
      <c r="J1948" s="1"/>
      <c r="L1948" s="1"/>
    </row>
    <row r="1949" spans="1:12" ht="12.75">
      <c r="A1949" s="16"/>
      <c r="B1949" s="22"/>
      <c r="C1949" s="25"/>
      <c r="E1949" s="25"/>
      <c r="J1949" s="1"/>
      <c r="L1949" s="1"/>
    </row>
    <row r="1950" spans="1:12" ht="12.75">
      <c r="A1950" s="16"/>
      <c r="B1950" s="22"/>
      <c r="C1950" s="25"/>
      <c r="E1950" s="25"/>
      <c r="J1950" s="1"/>
      <c r="L1950" s="1"/>
    </row>
    <row r="1951" spans="1:12" ht="12.75">
      <c r="A1951" s="16"/>
      <c r="B1951" s="22"/>
      <c r="C1951" s="25"/>
      <c r="E1951" s="25"/>
      <c r="J1951" s="1"/>
      <c r="L1951" s="1"/>
    </row>
    <row r="1952" spans="1:12" ht="12.75">
      <c r="A1952" s="16"/>
      <c r="B1952" s="22"/>
      <c r="C1952" s="25"/>
      <c r="E1952" s="25"/>
      <c r="J1952" s="1"/>
      <c r="L1952" s="1"/>
    </row>
    <row r="1953" spans="1:12" ht="12.75">
      <c r="A1953" s="16"/>
      <c r="B1953" s="22"/>
      <c r="C1953" s="25"/>
      <c r="E1953" s="25"/>
      <c r="J1953" s="1"/>
      <c r="L1953" s="1"/>
    </row>
    <row r="1954" spans="1:12" ht="12.75">
      <c r="A1954" s="16"/>
      <c r="B1954" s="22"/>
      <c r="C1954" s="25"/>
      <c r="E1954" s="25"/>
      <c r="J1954" s="1"/>
      <c r="L1954" s="1"/>
    </row>
    <row r="1955" spans="1:12" ht="12.75">
      <c r="A1955" s="16"/>
      <c r="B1955" s="22"/>
      <c r="C1955" s="25"/>
      <c r="E1955" s="25"/>
      <c r="J1955" s="1"/>
      <c r="L1955" s="1"/>
    </row>
    <row r="1956" spans="1:12" ht="12.75">
      <c r="A1956" s="16"/>
      <c r="B1956" s="22"/>
      <c r="C1956" s="25"/>
      <c r="E1956" s="25"/>
      <c r="J1956" s="1"/>
      <c r="L1956" s="1"/>
    </row>
    <row r="1957" spans="1:12" ht="12.75">
      <c r="A1957" s="16"/>
      <c r="B1957" s="22"/>
      <c r="C1957" s="25"/>
      <c r="E1957" s="25"/>
      <c r="J1957" s="1"/>
      <c r="L1957" s="1"/>
    </row>
    <row r="1958" spans="1:12" ht="12.75">
      <c r="A1958" s="16"/>
      <c r="B1958" s="22"/>
      <c r="C1958" s="25"/>
      <c r="E1958" s="25"/>
      <c r="J1958" s="1"/>
      <c r="L1958" s="1"/>
    </row>
    <row r="1959" spans="1:12" ht="12.75">
      <c r="A1959" s="16"/>
      <c r="B1959" s="22"/>
      <c r="C1959" s="25"/>
      <c r="E1959" s="25"/>
      <c r="J1959" s="1"/>
      <c r="L1959" s="1"/>
    </row>
    <row r="1960" spans="1:12" ht="12.75">
      <c r="A1960" s="16"/>
      <c r="B1960" s="22"/>
      <c r="C1960" s="25"/>
      <c r="E1960" s="25"/>
      <c r="J1960" s="1"/>
      <c r="L1960" s="1"/>
    </row>
    <row r="1961" spans="1:12" ht="12.75">
      <c r="A1961" s="16"/>
      <c r="B1961" s="22"/>
      <c r="C1961" s="25"/>
      <c r="E1961" s="25"/>
      <c r="J1961" s="1"/>
      <c r="L1961" s="1"/>
    </row>
    <row r="1962" spans="1:12" ht="12.75">
      <c r="A1962" s="16"/>
      <c r="B1962" s="22"/>
      <c r="C1962" s="25"/>
      <c r="E1962" s="25"/>
      <c r="J1962" s="1"/>
      <c r="L1962" s="1"/>
    </row>
    <row r="1963" spans="1:12" ht="12.75">
      <c r="A1963" s="16"/>
      <c r="B1963" s="22"/>
      <c r="C1963" s="25"/>
      <c r="E1963" s="25"/>
      <c r="J1963" s="1"/>
      <c r="L1963" s="1"/>
    </row>
    <row r="1964" spans="1:12" ht="12.75">
      <c r="A1964" s="16"/>
      <c r="B1964" s="22"/>
      <c r="C1964" s="25"/>
      <c r="E1964" s="25"/>
      <c r="J1964" s="1"/>
      <c r="L1964" s="1"/>
    </row>
    <row r="1965" spans="1:12" ht="12.75">
      <c r="A1965" s="16"/>
      <c r="B1965" s="22"/>
      <c r="C1965" s="25"/>
      <c r="E1965" s="25"/>
      <c r="J1965" s="1"/>
      <c r="L1965" s="1"/>
    </row>
    <row r="1966" spans="1:12" ht="12.75">
      <c r="A1966" s="16"/>
      <c r="B1966" s="22"/>
      <c r="C1966" s="25"/>
      <c r="E1966" s="25"/>
      <c r="J1966" s="1"/>
      <c r="L1966" s="1"/>
    </row>
    <row r="1967" spans="1:12" ht="12.75">
      <c r="A1967" s="16"/>
      <c r="B1967" s="22"/>
      <c r="C1967" s="25"/>
      <c r="E1967" s="25"/>
      <c r="J1967" s="1"/>
      <c r="L1967" s="1"/>
    </row>
    <row r="1968" spans="1:12" ht="12.75">
      <c r="A1968" s="16"/>
      <c r="B1968" s="22"/>
      <c r="C1968" s="25"/>
      <c r="E1968" s="25"/>
      <c r="J1968" s="1"/>
      <c r="L1968" s="1"/>
    </row>
    <row r="1969" spans="1:12" ht="12.75">
      <c r="A1969" s="16"/>
      <c r="B1969" s="22"/>
      <c r="C1969" s="25"/>
      <c r="E1969" s="25"/>
      <c r="J1969" s="1"/>
      <c r="L1969" s="1"/>
    </row>
    <row r="1970" spans="1:12" ht="12.75">
      <c r="A1970" s="16"/>
      <c r="B1970" s="22"/>
      <c r="C1970" s="25"/>
      <c r="E1970" s="25"/>
      <c r="J1970" s="1"/>
      <c r="L1970" s="1"/>
    </row>
    <row r="1971" spans="1:12" ht="12.75">
      <c r="A1971" s="16"/>
      <c r="B1971" s="22"/>
      <c r="C1971" s="25"/>
      <c r="E1971" s="25"/>
      <c r="J1971" s="1"/>
      <c r="L1971" s="1"/>
    </row>
    <row r="1972" spans="1:12" ht="12.75">
      <c r="A1972" s="16"/>
      <c r="B1972" s="22"/>
      <c r="C1972" s="25"/>
      <c r="E1972" s="25"/>
      <c r="J1972" s="1"/>
      <c r="L1972" s="1"/>
    </row>
    <row r="1973" spans="1:12" ht="12.75">
      <c r="A1973" s="16"/>
      <c r="B1973" s="22"/>
      <c r="C1973" s="25"/>
      <c r="E1973" s="25"/>
      <c r="J1973" s="1"/>
      <c r="L1973" s="1"/>
    </row>
    <row r="1974" spans="1:12" ht="12.75">
      <c r="A1974" s="16"/>
      <c r="B1974" s="22"/>
      <c r="C1974" s="25"/>
      <c r="E1974" s="25"/>
      <c r="J1974" s="1"/>
      <c r="L1974" s="1"/>
    </row>
    <row r="1975" spans="1:12" ht="12.75">
      <c r="A1975" s="16"/>
      <c r="B1975" s="22"/>
      <c r="C1975" s="25"/>
      <c r="E1975" s="25"/>
      <c r="J1975" s="1"/>
      <c r="L1975" s="1"/>
    </row>
    <row r="1976" spans="1:12" ht="12.75">
      <c r="A1976" s="16"/>
      <c r="B1976" s="22"/>
      <c r="C1976" s="25"/>
      <c r="E1976" s="25"/>
      <c r="J1976" s="1"/>
      <c r="L1976" s="1"/>
    </row>
    <row r="1977" spans="1:12" ht="12.75">
      <c r="A1977" s="16"/>
      <c r="B1977" s="22"/>
      <c r="C1977" s="25"/>
      <c r="E1977" s="25"/>
      <c r="J1977" s="1"/>
      <c r="L1977" s="1"/>
    </row>
    <row r="1978" spans="1:12" ht="12.75">
      <c r="A1978" s="16"/>
      <c r="B1978" s="22"/>
      <c r="C1978" s="25"/>
      <c r="E1978" s="25"/>
      <c r="J1978" s="1"/>
      <c r="L1978" s="1"/>
    </row>
    <row r="1979" spans="1:12" ht="12.75">
      <c r="A1979" s="16"/>
      <c r="B1979" s="22"/>
      <c r="C1979" s="25"/>
      <c r="E1979" s="25"/>
      <c r="J1979" s="1"/>
      <c r="L1979" s="1"/>
    </row>
    <row r="1980" spans="1:12" ht="12.75">
      <c r="A1980" s="16"/>
      <c r="B1980" s="22"/>
      <c r="C1980" s="25"/>
      <c r="E1980" s="25"/>
      <c r="J1980" s="1"/>
      <c r="L1980" s="1"/>
    </row>
    <row r="1981" spans="1:12" ht="12.75">
      <c r="A1981" s="16"/>
      <c r="B1981" s="22"/>
      <c r="C1981" s="25"/>
      <c r="E1981" s="25"/>
      <c r="J1981" s="1"/>
      <c r="L1981" s="1"/>
    </row>
    <row r="1982" spans="1:12" ht="12.75">
      <c r="A1982" s="16"/>
      <c r="B1982" s="22"/>
      <c r="C1982" s="25"/>
      <c r="E1982" s="25"/>
      <c r="J1982" s="1"/>
      <c r="L1982" s="1"/>
    </row>
    <row r="1983" spans="1:12" ht="12.75">
      <c r="A1983" s="16"/>
      <c r="B1983" s="22"/>
      <c r="C1983" s="25"/>
      <c r="E1983" s="25"/>
      <c r="J1983" s="1"/>
      <c r="L1983" s="1"/>
    </row>
    <row r="1984" spans="1:12" ht="12.75">
      <c r="A1984" s="16"/>
      <c r="B1984" s="22"/>
      <c r="C1984" s="25"/>
      <c r="E1984" s="25"/>
      <c r="J1984" s="1"/>
      <c r="L1984" s="1"/>
    </row>
    <row r="1985" spans="1:12" ht="12.75">
      <c r="A1985" s="16"/>
      <c r="B1985" s="22"/>
      <c r="C1985" s="25"/>
      <c r="E1985" s="25"/>
      <c r="J1985" s="1"/>
      <c r="L1985" s="1"/>
    </row>
    <row r="1986" spans="1:12" ht="12.75">
      <c r="A1986" s="16"/>
      <c r="B1986" s="22"/>
      <c r="C1986" s="25"/>
      <c r="E1986" s="25"/>
      <c r="J1986" s="1"/>
      <c r="L1986" s="1"/>
    </row>
    <row r="1987" spans="1:12" ht="12.75">
      <c r="A1987" s="16"/>
      <c r="B1987" s="22"/>
      <c r="C1987" s="25"/>
      <c r="E1987" s="25"/>
      <c r="J1987" s="1"/>
      <c r="L1987" s="1"/>
    </row>
    <row r="1988" spans="1:12" ht="12.75">
      <c r="A1988" s="16"/>
      <c r="B1988" s="22"/>
      <c r="C1988" s="25"/>
      <c r="E1988" s="25"/>
      <c r="J1988" s="1"/>
      <c r="L1988" s="1"/>
    </row>
    <row r="1989" spans="1:12" ht="12.75">
      <c r="A1989" s="16"/>
      <c r="B1989" s="22"/>
      <c r="C1989" s="25"/>
      <c r="E1989" s="25"/>
      <c r="J1989" s="1"/>
      <c r="L1989" s="1"/>
    </row>
    <row r="1990" spans="1:12" ht="12.75">
      <c r="A1990" s="16"/>
      <c r="B1990" s="22"/>
      <c r="C1990" s="25"/>
      <c r="E1990" s="25"/>
      <c r="J1990" s="1"/>
      <c r="L1990" s="1"/>
    </row>
    <row r="1991" spans="1:12" ht="12.75">
      <c r="A1991" s="16"/>
      <c r="B1991" s="22"/>
      <c r="C1991" s="25"/>
      <c r="E1991" s="25"/>
      <c r="J1991" s="1"/>
      <c r="L1991" s="1"/>
    </row>
    <row r="1992" spans="1:12" ht="12.75">
      <c r="A1992" s="16"/>
      <c r="B1992" s="22"/>
      <c r="C1992" s="25"/>
      <c r="E1992" s="25"/>
      <c r="J1992" s="1"/>
      <c r="L1992" s="1"/>
    </row>
    <row r="1993" spans="1:12" ht="12.75">
      <c r="A1993" s="16"/>
      <c r="B1993" s="22"/>
      <c r="C1993" s="25"/>
      <c r="E1993" s="25"/>
      <c r="J1993" s="1"/>
      <c r="L1993" s="1"/>
    </row>
    <row r="1994" spans="1:12" ht="12.75">
      <c r="A1994" s="16"/>
      <c r="B1994" s="22"/>
      <c r="C1994" s="25"/>
      <c r="E1994" s="25"/>
      <c r="J1994" s="1"/>
      <c r="L1994" s="1"/>
    </row>
    <row r="1995" spans="1:12" ht="12.75">
      <c r="A1995" s="16"/>
      <c r="B1995" s="22"/>
      <c r="C1995" s="25"/>
      <c r="E1995" s="25"/>
      <c r="J1995" s="1"/>
      <c r="L1995" s="1"/>
    </row>
    <row r="1996" spans="1:12" ht="12.75">
      <c r="A1996" s="16"/>
      <c r="B1996" s="22"/>
      <c r="C1996" s="25"/>
      <c r="E1996" s="25"/>
      <c r="J1996" s="1"/>
      <c r="L1996" s="1"/>
    </row>
    <row r="1997" spans="1:12" ht="12.75">
      <c r="A1997" s="16"/>
      <c r="B1997" s="22"/>
      <c r="C1997" s="25"/>
      <c r="E1997" s="25"/>
      <c r="J1997" s="1"/>
      <c r="L1997" s="1"/>
    </row>
    <row r="1998" spans="1:12" ht="12.75">
      <c r="A1998" s="16"/>
      <c r="B1998" s="22"/>
      <c r="C1998" s="25"/>
      <c r="E1998" s="25"/>
      <c r="J1998" s="1"/>
      <c r="L1998" s="1"/>
    </row>
    <row r="1999" spans="1:12" ht="12.75">
      <c r="A1999" s="16"/>
      <c r="B1999" s="22"/>
      <c r="C1999" s="25"/>
      <c r="E1999" s="25"/>
      <c r="J1999" s="1"/>
      <c r="L1999" s="1"/>
    </row>
    <row r="2000" spans="1:12" ht="12.75">
      <c r="A2000" s="16"/>
      <c r="B2000" s="22"/>
      <c r="C2000" s="25"/>
      <c r="E2000" s="25"/>
      <c r="J2000" s="1"/>
      <c r="L2000" s="1"/>
    </row>
    <row r="2001" spans="1:12" ht="12.75">
      <c r="A2001" s="16"/>
      <c r="B2001" s="22"/>
      <c r="C2001" s="25"/>
      <c r="E2001" s="25"/>
      <c r="J2001" s="1"/>
      <c r="L2001" s="1"/>
    </row>
    <row r="2002" spans="1:12" ht="12.75">
      <c r="A2002" s="16"/>
      <c r="B2002" s="22"/>
      <c r="C2002" s="25"/>
      <c r="E2002" s="25"/>
      <c r="J2002" s="1"/>
      <c r="L2002" s="1"/>
    </row>
    <row r="2003" spans="1:12" ht="12.75">
      <c r="A2003" s="16"/>
      <c r="B2003" s="22"/>
      <c r="C2003" s="25"/>
      <c r="E2003" s="25"/>
      <c r="J2003" s="1"/>
      <c r="L2003" s="1"/>
    </row>
    <row r="2004" spans="1:12" ht="12.75">
      <c r="A2004" s="16"/>
      <c r="B2004" s="22"/>
      <c r="C2004" s="25"/>
      <c r="E2004" s="25"/>
      <c r="J2004" s="1"/>
      <c r="L2004" s="1"/>
    </row>
    <row r="2005" spans="1:12" ht="12.75">
      <c r="A2005" s="16"/>
      <c r="B2005" s="22"/>
      <c r="C2005" s="25"/>
      <c r="E2005" s="25"/>
      <c r="J2005" s="1"/>
      <c r="L2005" s="1"/>
    </row>
    <row r="2006" spans="1:12" ht="12.75">
      <c r="A2006" s="16"/>
      <c r="B2006" s="22"/>
      <c r="C2006" s="25"/>
      <c r="E2006" s="25"/>
      <c r="J2006" s="1"/>
      <c r="L2006" s="1"/>
    </row>
    <row r="2007" spans="1:12" ht="12.75">
      <c r="A2007" s="16"/>
      <c r="B2007" s="22"/>
      <c r="C2007" s="25"/>
      <c r="E2007" s="25"/>
      <c r="J2007" s="1"/>
      <c r="L2007" s="1"/>
    </row>
    <row r="2008" spans="1:12" ht="12.75">
      <c r="A2008" s="16"/>
      <c r="B2008" s="22"/>
      <c r="C2008" s="25"/>
      <c r="E2008" s="25"/>
      <c r="J2008" s="1"/>
      <c r="L2008" s="1"/>
    </row>
    <row r="2009" spans="1:12" ht="12.75">
      <c r="A2009" s="16"/>
      <c r="B2009" s="22"/>
      <c r="C2009" s="25"/>
      <c r="E2009" s="25"/>
      <c r="J2009" s="1"/>
      <c r="L2009" s="1"/>
    </row>
    <row r="2010" spans="1:12" ht="12.75">
      <c r="A2010" s="16"/>
      <c r="B2010" s="22"/>
      <c r="C2010" s="25"/>
      <c r="E2010" s="25"/>
      <c r="J2010" s="1"/>
      <c r="L2010" s="1"/>
    </row>
    <row r="2011" spans="1:12" ht="12.75">
      <c r="A2011" s="16"/>
      <c r="B2011" s="22"/>
      <c r="C2011" s="25"/>
      <c r="E2011" s="25"/>
      <c r="J2011" s="1"/>
      <c r="L2011" s="1"/>
    </row>
    <row r="2012" spans="1:12" ht="12.75">
      <c r="A2012" s="16"/>
      <c r="B2012" s="22"/>
      <c r="C2012" s="25"/>
      <c r="E2012" s="25"/>
      <c r="J2012" s="1"/>
      <c r="L2012" s="1"/>
    </row>
    <row r="2013" spans="1:12" ht="12.75">
      <c r="A2013" s="16"/>
      <c r="B2013" s="22"/>
      <c r="C2013" s="25"/>
      <c r="E2013" s="25"/>
      <c r="J2013" s="1"/>
      <c r="L2013" s="1"/>
    </row>
    <row r="2014" spans="1:12" ht="12.75">
      <c r="A2014" s="16"/>
      <c r="B2014" s="22"/>
      <c r="C2014" s="25"/>
      <c r="E2014" s="25"/>
      <c r="J2014" s="1"/>
      <c r="L2014" s="1"/>
    </row>
    <row r="2015" spans="1:12" ht="12.75">
      <c r="A2015" s="16"/>
      <c r="B2015" s="22"/>
      <c r="C2015" s="25"/>
      <c r="E2015" s="25"/>
      <c r="J2015" s="1"/>
      <c r="L2015" s="1"/>
    </row>
    <row r="2016" spans="1:12" ht="12.75">
      <c r="A2016" s="16"/>
      <c r="B2016" s="22"/>
      <c r="C2016" s="25"/>
      <c r="E2016" s="25"/>
      <c r="J2016" s="1"/>
      <c r="L2016" s="1"/>
    </row>
    <row r="2017" spans="1:12" ht="12.75">
      <c r="A2017" s="16"/>
      <c r="B2017" s="22"/>
      <c r="C2017" s="25"/>
      <c r="E2017" s="25"/>
      <c r="J2017" s="1"/>
      <c r="L2017" s="1"/>
    </row>
    <row r="2018" spans="1:12" ht="12.75">
      <c r="A2018" s="16"/>
      <c r="B2018" s="22"/>
      <c r="C2018" s="25"/>
      <c r="E2018" s="25"/>
      <c r="J2018" s="1"/>
      <c r="L2018" s="1"/>
    </row>
    <row r="2019" spans="1:12" ht="12.75">
      <c r="A2019" s="16"/>
      <c r="B2019" s="22"/>
      <c r="C2019" s="25"/>
      <c r="E2019" s="25"/>
      <c r="J2019" s="1"/>
      <c r="L2019" s="1"/>
    </row>
    <row r="2020" spans="1:12" ht="12.75">
      <c r="A2020" s="16"/>
      <c r="B2020" s="22"/>
      <c r="C2020" s="25"/>
      <c r="E2020" s="25"/>
      <c r="J2020" s="1"/>
      <c r="L2020" s="1"/>
    </row>
    <row r="2021" spans="1:12" ht="12.75">
      <c r="A2021" s="16"/>
      <c r="B2021" s="22"/>
      <c r="C2021" s="25"/>
      <c r="E2021" s="25"/>
      <c r="J2021" s="1"/>
      <c r="L2021" s="1"/>
    </row>
    <row r="2022" spans="1:12" ht="12.75">
      <c r="A2022" s="16"/>
      <c r="B2022" s="22"/>
      <c r="C2022" s="25"/>
      <c r="E2022" s="25"/>
      <c r="J2022" s="1"/>
      <c r="L2022" s="1"/>
    </row>
    <row r="2023" spans="1:12" ht="12.75">
      <c r="A2023" s="16"/>
      <c r="B2023" s="22"/>
      <c r="C2023" s="25"/>
      <c r="E2023" s="25"/>
      <c r="J2023" s="1"/>
      <c r="L2023" s="1"/>
    </row>
    <row r="2024" spans="1:12" ht="12.75">
      <c r="A2024" s="16"/>
      <c r="B2024" s="22"/>
      <c r="C2024" s="25"/>
      <c r="E2024" s="25"/>
      <c r="J2024" s="1"/>
      <c r="L2024" s="1"/>
    </row>
    <row r="2025" spans="1:12" ht="12.75">
      <c r="A2025" s="16"/>
      <c r="B2025" s="22"/>
      <c r="C2025" s="25"/>
      <c r="E2025" s="25"/>
      <c r="J2025" s="1"/>
      <c r="L2025" s="1"/>
    </row>
    <row r="2026" spans="1:12" ht="12.75">
      <c r="A2026" s="16"/>
      <c r="B2026" s="22"/>
      <c r="C2026" s="25"/>
      <c r="E2026" s="25"/>
      <c r="J2026" s="1"/>
      <c r="L2026" s="1"/>
    </row>
    <row r="2027" spans="1:12" ht="12.75">
      <c r="A2027" s="16"/>
      <c r="B2027" s="22"/>
      <c r="C2027" s="25"/>
      <c r="E2027" s="25"/>
      <c r="J2027" s="1"/>
      <c r="L2027" s="1"/>
    </row>
    <row r="2028" spans="1:12" ht="12.75">
      <c r="A2028" s="16"/>
      <c r="B2028" s="22"/>
      <c r="C2028" s="25"/>
      <c r="E2028" s="25"/>
      <c r="J2028" s="1"/>
      <c r="L2028" s="1"/>
    </row>
    <row r="2029" spans="1:12" ht="12.75">
      <c r="A2029" s="16"/>
      <c r="B2029" s="22"/>
      <c r="C2029" s="25"/>
      <c r="E2029" s="25"/>
      <c r="J2029" s="1"/>
      <c r="L2029" s="1"/>
    </row>
    <row r="2030" spans="1:12" ht="12.75">
      <c r="A2030" s="16"/>
      <c r="B2030" s="22"/>
      <c r="C2030" s="25"/>
      <c r="E2030" s="25"/>
      <c r="J2030" s="1"/>
      <c r="L2030" s="1"/>
    </row>
    <row r="2031" spans="1:12" ht="12.75">
      <c r="A2031" s="16"/>
      <c r="B2031" s="22"/>
      <c r="C2031" s="25"/>
      <c r="E2031" s="25"/>
      <c r="J2031" s="1"/>
      <c r="L2031" s="1"/>
    </row>
    <row r="2032" spans="1:12" ht="12.75">
      <c r="A2032" s="16"/>
      <c r="B2032" s="22"/>
      <c r="C2032" s="25"/>
      <c r="E2032" s="25"/>
      <c r="J2032" s="1"/>
      <c r="L2032" s="1"/>
    </row>
    <row r="2033" spans="1:12" ht="12.75">
      <c r="A2033" s="16"/>
      <c r="B2033" s="22"/>
      <c r="C2033" s="25"/>
      <c r="E2033" s="25"/>
      <c r="J2033" s="1"/>
      <c r="L2033" s="1"/>
    </row>
    <row r="2034" spans="1:12" ht="12.75">
      <c r="A2034" s="16"/>
      <c r="B2034" s="22"/>
      <c r="C2034" s="25"/>
      <c r="E2034" s="25"/>
      <c r="J2034" s="1"/>
      <c r="L2034" s="1"/>
    </row>
    <row r="2035" spans="1:12" ht="12.75">
      <c r="A2035" s="16"/>
      <c r="B2035" s="22"/>
      <c r="C2035" s="25"/>
      <c r="E2035" s="25"/>
      <c r="J2035" s="1"/>
      <c r="L2035" s="1"/>
    </row>
    <row r="2036" spans="1:12" ht="12.75">
      <c r="A2036" s="16"/>
      <c r="B2036" s="22"/>
      <c r="C2036" s="25"/>
      <c r="E2036" s="25"/>
      <c r="J2036" s="1"/>
      <c r="L2036" s="1"/>
    </row>
    <row r="2037" spans="1:12" ht="12.75">
      <c r="A2037" s="16"/>
      <c r="B2037" s="22"/>
      <c r="C2037" s="25"/>
      <c r="E2037" s="25"/>
      <c r="J2037" s="1"/>
      <c r="L2037" s="1"/>
    </row>
    <row r="2038" spans="1:12" ht="12.75">
      <c r="A2038" s="16"/>
      <c r="B2038" s="22"/>
      <c r="C2038" s="25"/>
      <c r="E2038" s="25"/>
      <c r="J2038" s="1"/>
      <c r="L2038" s="1"/>
    </row>
    <row r="2039" spans="1:12" ht="12.75">
      <c r="A2039" s="16"/>
      <c r="B2039" s="22"/>
      <c r="C2039" s="25"/>
      <c r="E2039" s="25"/>
      <c r="J2039" s="1"/>
      <c r="L2039" s="1"/>
    </row>
    <row r="2040" spans="1:12" ht="12.75">
      <c r="A2040" s="16"/>
      <c r="B2040" s="22"/>
      <c r="C2040" s="25"/>
      <c r="E2040" s="25"/>
      <c r="J2040" s="1"/>
      <c r="L2040" s="1"/>
    </row>
    <row r="2041" spans="1:12" ht="12.75">
      <c r="A2041" s="16"/>
      <c r="B2041" s="22"/>
      <c r="C2041" s="25"/>
      <c r="E2041" s="25"/>
      <c r="J2041" s="1"/>
      <c r="L2041" s="1"/>
    </row>
    <row r="2042" spans="1:12" ht="12.75">
      <c r="A2042" s="16"/>
      <c r="B2042" s="22"/>
      <c r="C2042" s="25"/>
      <c r="E2042" s="25"/>
      <c r="J2042" s="1"/>
      <c r="L2042" s="1"/>
    </row>
    <row r="2043" spans="1:12" ht="12.75">
      <c r="A2043" s="16"/>
      <c r="B2043" s="22"/>
      <c r="C2043" s="25"/>
      <c r="E2043" s="25"/>
      <c r="J2043" s="1"/>
      <c r="L2043" s="1"/>
    </row>
    <row r="2044" spans="1:12" ht="12.75">
      <c r="A2044" s="16"/>
      <c r="B2044" s="22"/>
      <c r="C2044" s="25"/>
      <c r="E2044" s="25"/>
      <c r="J2044" s="1"/>
      <c r="L2044" s="1"/>
    </row>
    <row r="2045" spans="1:12" ht="12.75">
      <c r="A2045" s="16"/>
      <c r="B2045" s="22"/>
      <c r="C2045" s="25"/>
      <c r="E2045" s="25"/>
      <c r="J2045" s="1"/>
      <c r="L2045" s="1"/>
    </row>
    <row r="2046" spans="1:12" ht="12.75">
      <c r="A2046" s="16"/>
      <c r="B2046" s="22"/>
      <c r="C2046" s="25"/>
      <c r="E2046" s="25"/>
      <c r="J2046" s="1"/>
      <c r="L2046" s="1"/>
    </row>
    <row r="2047" spans="1:12" ht="12.75">
      <c r="A2047" s="16"/>
      <c r="B2047" s="22"/>
      <c r="C2047" s="25"/>
      <c r="E2047" s="25"/>
      <c r="J2047" s="1"/>
      <c r="L2047" s="1"/>
    </row>
    <row r="2048" spans="1:12" ht="12.75">
      <c r="A2048" s="16"/>
      <c r="B2048" s="22"/>
      <c r="C2048" s="25"/>
      <c r="E2048" s="25"/>
      <c r="J2048" s="1"/>
      <c r="L2048" s="1"/>
    </row>
    <row r="2049" spans="1:12" ht="12.75">
      <c r="A2049" s="16"/>
      <c r="B2049" s="22"/>
      <c r="C2049" s="25"/>
      <c r="E2049" s="25"/>
      <c r="J2049" s="1"/>
      <c r="L2049" s="1"/>
    </row>
    <row r="2050" spans="1:12" ht="12.75">
      <c r="A2050" s="16"/>
      <c r="B2050" s="22"/>
      <c r="C2050" s="25"/>
      <c r="E2050" s="25"/>
      <c r="J2050" s="1"/>
      <c r="L2050" s="1"/>
    </row>
    <row r="2051" spans="1:12" ht="12.75">
      <c r="A2051" s="16"/>
      <c r="B2051" s="22"/>
      <c r="C2051" s="25"/>
      <c r="E2051" s="25"/>
      <c r="J2051" s="1"/>
      <c r="L2051" s="1"/>
    </row>
    <row r="2052" spans="1:12" ht="12.75">
      <c r="A2052" s="16"/>
      <c r="B2052" s="22"/>
      <c r="C2052" s="25"/>
      <c r="E2052" s="25"/>
      <c r="J2052" s="1"/>
      <c r="L2052" s="1"/>
    </row>
    <row r="2053" spans="1:12" ht="12.75">
      <c r="A2053" s="16"/>
      <c r="B2053" s="22"/>
      <c r="C2053" s="25"/>
      <c r="E2053" s="25"/>
      <c r="J2053" s="1"/>
      <c r="L2053" s="1"/>
    </row>
    <row r="2054" spans="1:12" ht="12.75">
      <c r="A2054" s="16"/>
      <c r="B2054" s="22"/>
      <c r="C2054" s="25"/>
      <c r="E2054" s="25"/>
      <c r="J2054" s="1"/>
      <c r="L2054" s="1"/>
    </row>
    <row r="2055" spans="1:12" ht="12.75">
      <c r="A2055" s="16"/>
      <c r="B2055" s="22"/>
      <c r="C2055" s="25"/>
      <c r="E2055" s="25"/>
      <c r="J2055" s="1"/>
      <c r="L2055" s="1"/>
    </row>
    <row r="2056" spans="1:12" ht="12.75">
      <c r="A2056" s="16"/>
      <c r="B2056" s="22"/>
      <c r="C2056" s="25"/>
      <c r="E2056" s="25"/>
      <c r="J2056" s="1"/>
      <c r="L2056" s="1"/>
    </row>
    <row r="2057" spans="1:12" ht="12.75">
      <c r="A2057" s="16"/>
      <c r="B2057" s="22"/>
      <c r="C2057" s="25"/>
      <c r="E2057" s="25"/>
      <c r="J2057" s="1"/>
      <c r="L2057" s="1"/>
    </row>
    <row r="2058" spans="1:12" ht="12.75">
      <c r="A2058" s="16"/>
      <c r="B2058" s="22"/>
      <c r="C2058" s="25"/>
      <c r="E2058" s="25"/>
      <c r="J2058" s="1"/>
      <c r="L2058" s="1"/>
    </row>
    <row r="2059" spans="1:12" ht="12.75">
      <c r="A2059" s="16"/>
      <c r="B2059" s="22"/>
      <c r="C2059" s="25"/>
      <c r="E2059" s="25"/>
      <c r="J2059" s="1"/>
      <c r="L2059" s="1"/>
    </row>
    <row r="2060" spans="1:12" ht="12.75">
      <c r="A2060" s="16"/>
      <c r="B2060" s="22"/>
      <c r="C2060" s="25"/>
      <c r="E2060" s="25"/>
      <c r="J2060" s="1"/>
      <c r="L2060" s="1"/>
    </row>
    <row r="2061" spans="1:12" ht="12.75">
      <c r="A2061" s="16"/>
      <c r="B2061" s="22"/>
      <c r="C2061" s="25"/>
      <c r="E2061" s="25"/>
      <c r="J2061" s="1"/>
      <c r="L2061" s="1"/>
    </row>
    <row r="2062" spans="1:12" ht="12.75">
      <c r="A2062" s="16"/>
      <c r="B2062" s="22"/>
      <c r="C2062" s="25"/>
      <c r="E2062" s="25"/>
      <c r="J2062" s="1"/>
      <c r="L2062" s="1"/>
    </row>
    <row r="2063" spans="1:12" ht="12.75">
      <c r="A2063" s="16"/>
      <c r="B2063" s="22"/>
      <c r="C2063" s="25"/>
      <c r="E2063" s="25"/>
      <c r="J2063" s="1"/>
      <c r="L2063" s="1"/>
    </row>
    <row r="2064" spans="1:12" ht="12.75">
      <c r="A2064" s="16"/>
      <c r="B2064" s="22"/>
      <c r="C2064" s="25"/>
      <c r="E2064" s="25"/>
      <c r="J2064" s="1"/>
      <c r="L2064" s="1"/>
    </row>
    <row r="2065" spans="1:12" ht="12.75">
      <c r="A2065" s="16"/>
      <c r="B2065" s="22"/>
      <c r="C2065" s="25"/>
      <c r="E2065" s="25"/>
      <c r="J2065" s="1"/>
      <c r="L2065" s="1"/>
    </row>
    <row r="2066" spans="1:12" ht="12.75">
      <c r="A2066" s="16"/>
      <c r="B2066" s="22"/>
      <c r="C2066" s="25"/>
      <c r="E2066" s="25"/>
      <c r="J2066" s="1"/>
      <c r="L2066" s="1"/>
    </row>
    <row r="2067" spans="1:12" ht="12.75">
      <c r="A2067" s="16"/>
      <c r="B2067" s="22"/>
      <c r="C2067" s="25"/>
      <c r="E2067" s="25"/>
      <c r="J2067" s="1"/>
      <c r="L2067" s="1"/>
    </row>
    <row r="2068" spans="1:12" ht="12.75">
      <c r="A2068" s="16"/>
      <c r="B2068" s="22"/>
      <c r="C2068" s="25"/>
      <c r="E2068" s="25"/>
      <c r="J2068" s="1"/>
      <c r="L2068" s="1"/>
    </row>
    <row r="2069" spans="1:12" ht="12.75">
      <c r="A2069" s="16"/>
      <c r="B2069" s="22"/>
      <c r="C2069" s="25"/>
      <c r="E2069" s="25"/>
      <c r="J2069" s="1"/>
      <c r="L2069" s="1"/>
    </row>
    <row r="2070" spans="1:12" ht="12.75">
      <c r="A2070" s="16"/>
      <c r="B2070" s="22"/>
      <c r="C2070" s="25"/>
      <c r="E2070" s="25"/>
      <c r="J2070" s="1"/>
      <c r="L2070" s="1"/>
    </row>
    <row r="2071" spans="1:12" ht="12.75">
      <c r="A2071" s="16"/>
      <c r="B2071" s="22"/>
      <c r="C2071" s="25"/>
      <c r="E2071" s="25"/>
      <c r="J2071" s="1"/>
      <c r="L2071" s="1"/>
    </row>
    <row r="2072" spans="1:12" ht="12.75">
      <c r="A2072" s="16"/>
      <c r="B2072" s="22"/>
      <c r="C2072" s="25"/>
      <c r="E2072" s="25"/>
      <c r="J2072" s="1"/>
      <c r="L2072" s="1"/>
    </row>
    <row r="2073" spans="1:12" ht="12.75">
      <c r="A2073" s="16"/>
      <c r="B2073" s="22"/>
      <c r="C2073" s="25"/>
      <c r="E2073" s="25"/>
      <c r="J2073" s="1"/>
      <c r="L2073" s="1"/>
    </row>
    <row r="2074" spans="1:12" ht="12.75">
      <c r="A2074" s="16"/>
      <c r="B2074" s="22"/>
      <c r="C2074" s="25"/>
      <c r="E2074" s="25"/>
      <c r="J2074" s="1"/>
      <c r="L2074" s="1"/>
    </row>
    <row r="2075" spans="1:12" ht="12.75">
      <c r="A2075" s="16"/>
      <c r="B2075" s="22"/>
      <c r="C2075" s="25"/>
      <c r="E2075" s="25"/>
      <c r="J2075" s="1"/>
      <c r="L2075" s="1"/>
    </row>
    <row r="2076" spans="1:12" ht="12.75">
      <c r="A2076" s="16"/>
      <c r="B2076" s="22"/>
      <c r="C2076" s="25"/>
      <c r="E2076" s="25"/>
      <c r="J2076" s="1"/>
      <c r="L2076" s="1"/>
    </row>
    <row r="2077" spans="1:12" ht="12.75">
      <c r="A2077" s="16"/>
      <c r="B2077" s="22"/>
      <c r="C2077" s="25"/>
      <c r="E2077" s="25"/>
      <c r="J2077" s="1"/>
      <c r="L2077" s="1"/>
    </row>
    <row r="2078" spans="1:12" ht="12.75">
      <c r="A2078" s="16"/>
      <c r="B2078" s="22"/>
      <c r="C2078" s="25"/>
      <c r="E2078" s="25"/>
      <c r="J2078" s="1"/>
      <c r="L2078" s="1"/>
    </row>
    <row r="2079" spans="1:12" ht="12.75">
      <c r="A2079" s="16"/>
      <c r="B2079" s="22"/>
      <c r="C2079" s="25"/>
      <c r="E2079" s="25"/>
      <c r="J2079" s="1"/>
      <c r="L2079" s="1"/>
    </row>
    <row r="2080" spans="1:12" ht="12.75">
      <c r="A2080" s="16"/>
      <c r="B2080" s="22"/>
      <c r="C2080" s="25"/>
      <c r="E2080" s="25"/>
      <c r="J2080" s="1"/>
      <c r="L2080" s="1"/>
    </row>
    <row r="2081" spans="1:12" ht="12.75">
      <c r="A2081" s="16"/>
      <c r="B2081" s="22"/>
      <c r="C2081" s="25"/>
      <c r="E2081" s="25"/>
      <c r="J2081" s="1"/>
      <c r="L2081" s="1"/>
    </row>
    <row r="2082" spans="1:12" ht="12.75">
      <c r="A2082" s="16"/>
      <c r="B2082" s="22"/>
      <c r="C2082" s="25"/>
      <c r="E2082" s="25"/>
      <c r="J2082" s="1"/>
      <c r="L2082" s="1"/>
    </row>
    <row r="2083" spans="1:12" ht="12.75">
      <c r="A2083" s="16"/>
      <c r="B2083" s="22"/>
      <c r="C2083" s="25"/>
      <c r="E2083" s="25"/>
      <c r="J2083" s="1"/>
      <c r="L2083" s="1"/>
    </row>
    <row r="2084" spans="1:12" ht="12.75">
      <c r="A2084" s="16"/>
      <c r="B2084" s="22"/>
      <c r="C2084" s="25"/>
      <c r="E2084" s="25"/>
      <c r="J2084" s="1"/>
      <c r="L2084" s="1"/>
    </row>
    <row r="2085" spans="1:12" ht="12.75">
      <c r="A2085" s="16"/>
      <c r="B2085" s="22"/>
      <c r="C2085" s="25"/>
      <c r="E2085" s="25"/>
      <c r="J2085" s="1"/>
      <c r="L2085" s="1"/>
    </row>
    <row r="2086" spans="1:12" ht="12.75">
      <c r="A2086" s="16"/>
      <c r="B2086" s="22"/>
      <c r="C2086" s="25"/>
      <c r="E2086" s="25"/>
      <c r="J2086" s="1"/>
      <c r="L2086" s="1"/>
    </row>
    <row r="2087" spans="1:12" ht="12.75">
      <c r="A2087" s="16"/>
      <c r="B2087" s="22"/>
      <c r="C2087" s="25"/>
      <c r="E2087" s="25"/>
      <c r="J2087" s="1"/>
      <c r="L2087" s="1"/>
    </row>
    <row r="2088" spans="1:12" ht="12.75">
      <c r="A2088" s="16"/>
      <c r="B2088" s="22"/>
      <c r="C2088" s="25"/>
      <c r="E2088" s="25"/>
      <c r="J2088" s="1"/>
      <c r="L2088" s="1"/>
    </row>
    <row r="2089" spans="1:12" ht="12.75">
      <c r="A2089" s="16"/>
      <c r="B2089" s="22"/>
      <c r="C2089" s="25"/>
      <c r="E2089" s="25"/>
      <c r="J2089" s="1"/>
      <c r="L2089" s="1"/>
    </row>
    <row r="2090" spans="1:12" ht="12.75">
      <c r="A2090" s="16"/>
      <c r="B2090" s="22"/>
      <c r="C2090" s="25"/>
      <c r="E2090" s="25"/>
      <c r="J2090" s="1"/>
      <c r="L2090" s="1"/>
    </row>
    <row r="2091" spans="1:12" ht="12.75">
      <c r="A2091" s="16"/>
      <c r="B2091" s="22"/>
      <c r="C2091" s="25"/>
      <c r="E2091" s="25"/>
      <c r="J2091" s="1"/>
      <c r="L2091" s="1"/>
    </row>
    <row r="2092" spans="1:12" ht="12.75">
      <c r="A2092" s="16"/>
      <c r="B2092" s="22"/>
      <c r="C2092" s="25"/>
      <c r="E2092" s="25"/>
      <c r="J2092" s="1"/>
      <c r="L2092" s="1"/>
    </row>
    <row r="2093" spans="1:12" ht="12.75">
      <c r="A2093" s="16"/>
      <c r="B2093" s="22"/>
      <c r="C2093" s="25"/>
      <c r="E2093" s="25"/>
      <c r="J2093" s="1"/>
      <c r="L2093" s="1"/>
    </row>
    <row r="2094" spans="1:12" ht="12.75">
      <c r="A2094" s="16"/>
      <c r="B2094" s="22"/>
      <c r="C2094" s="25"/>
      <c r="E2094" s="25"/>
      <c r="J2094" s="1"/>
      <c r="L2094" s="1"/>
    </row>
    <row r="2095" spans="1:12" ht="12.75">
      <c r="A2095" s="16"/>
      <c r="B2095" s="22"/>
      <c r="C2095" s="25"/>
      <c r="E2095" s="25"/>
      <c r="J2095" s="1"/>
      <c r="L2095" s="1"/>
    </row>
    <row r="2096" spans="1:12" ht="12.75">
      <c r="A2096" s="16"/>
      <c r="B2096" s="22"/>
      <c r="C2096" s="25"/>
      <c r="E2096" s="25"/>
      <c r="J2096" s="1"/>
      <c r="L2096" s="1"/>
    </row>
    <row r="2097" spans="1:12" ht="12.75">
      <c r="A2097" s="16"/>
      <c r="B2097" s="22"/>
      <c r="C2097" s="25"/>
      <c r="E2097" s="25"/>
      <c r="J2097" s="1"/>
      <c r="L2097" s="1"/>
    </row>
    <row r="2098" spans="1:12" ht="12.75">
      <c r="A2098" s="16"/>
      <c r="B2098" s="22"/>
      <c r="C2098" s="25"/>
      <c r="E2098" s="25"/>
      <c r="J2098" s="1"/>
      <c r="L2098" s="1"/>
    </row>
    <row r="2099" spans="1:12" ht="12.75">
      <c r="A2099" s="16"/>
      <c r="B2099" s="22"/>
      <c r="C2099" s="25"/>
      <c r="E2099" s="25"/>
      <c r="J2099" s="1"/>
      <c r="L2099" s="1"/>
    </row>
    <row r="2100" spans="1:12" ht="12.75">
      <c r="A2100" s="16"/>
      <c r="B2100" s="22"/>
      <c r="C2100" s="25"/>
      <c r="E2100" s="25"/>
      <c r="J2100" s="1"/>
      <c r="L2100" s="1"/>
    </row>
    <row r="2101" spans="1:12" ht="12.75">
      <c r="A2101" s="16"/>
      <c r="B2101" s="22"/>
      <c r="C2101" s="25"/>
      <c r="E2101" s="25"/>
      <c r="J2101" s="1"/>
      <c r="L2101" s="1"/>
    </row>
    <row r="2102" spans="1:12" ht="12.75">
      <c r="A2102" s="16"/>
      <c r="B2102" s="22"/>
      <c r="C2102" s="25"/>
      <c r="E2102" s="25"/>
      <c r="J2102" s="1"/>
      <c r="L2102" s="1"/>
    </row>
    <row r="2103" spans="1:12" ht="12.75">
      <c r="A2103" s="16"/>
      <c r="B2103" s="22"/>
      <c r="C2103" s="25"/>
      <c r="E2103" s="25"/>
      <c r="J2103" s="1"/>
      <c r="L2103" s="1"/>
    </row>
    <row r="2104" spans="1:12" ht="12.75">
      <c r="A2104" s="16"/>
      <c r="B2104" s="22"/>
      <c r="C2104" s="25"/>
      <c r="E2104" s="25"/>
      <c r="J2104" s="1"/>
      <c r="L2104" s="1"/>
    </row>
    <row r="2105" spans="1:12" ht="12.75">
      <c r="A2105" s="16"/>
      <c r="B2105" s="22"/>
      <c r="C2105" s="25"/>
      <c r="E2105" s="25"/>
      <c r="J2105" s="1"/>
      <c r="L2105" s="1"/>
    </row>
    <row r="2106" spans="1:12" ht="12.75">
      <c r="A2106" s="16"/>
      <c r="B2106" s="22"/>
      <c r="C2106" s="25"/>
      <c r="E2106" s="25"/>
      <c r="J2106" s="1"/>
      <c r="L2106" s="1"/>
    </row>
    <row r="2107" spans="1:12" ht="12.75">
      <c r="A2107" s="16"/>
      <c r="B2107" s="22"/>
      <c r="C2107" s="25"/>
      <c r="E2107" s="25"/>
      <c r="J2107" s="1"/>
      <c r="L2107" s="1"/>
    </row>
    <row r="2108" spans="1:12" ht="12.75">
      <c r="A2108" s="16"/>
      <c r="B2108" s="22"/>
      <c r="C2108" s="25"/>
      <c r="E2108" s="25"/>
      <c r="J2108" s="1"/>
      <c r="L2108" s="1"/>
    </row>
    <row r="2109" spans="1:12" ht="12.75">
      <c r="A2109" s="16"/>
      <c r="B2109" s="22"/>
      <c r="C2109" s="25"/>
      <c r="E2109" s="25"/>
      <c r="J2109" s="1"/>
      <c r="L2109" s="1"/>
    </row>
    <row r="2110" spans="1:12" ht="12.75">
      <c r="A2110" s="16"/>
      <c r="B2110" s="22"/>
      <c r="C2110" s="25"/>
      <c r="E2110" s="25"/>
      <c r="J2110" s="1"/>
      <c r="L2110" s="1"/>
    </row>
    <row r="2111" spans="1:12" ht="12.75">
      <c r="A2111" s="16"/>
      <c r="B2111" s="22"/>
      <c r="C2111" s="25"/>
      <c r="E2111" s="25"/>
      <c r="J2111" s="1"/>
      <c r="L2111" s="1"/>
    </row>
    <row r="2112" spans="1:12" ht="12.75">
      <c r="A2112" s="16"/>
      <c r="B2112" s="22"/>
      <c r="C2112" s="25"/>
      <c r="E2112" s="25"/>
      <c r="J2112" s="1"/>
      <c r="L2112" s="1"/>
    </row>
    <row r="2113" spans="1:12" ht="12.75">
      <c r="A2113" s="16"/>
      <c r="B2113" s="22"/>
      <c r="C2113" s="25"/>
      <c r="E2113" s="25"/>
      <c r="J2113" s="1"/>
      <c r="L2113" s="1"/>
    </row>
    <row r="2114" spans="1:12" ht="12.75">
      <c r="A2114" s="16"/>
      <c r="B2114" s="22"/>
      <c r="C2114" s="25"/>
      <c r="E2114" s="25"/>
      <c r="J2114" s="1"/>
      <c r="L2114" s="1"/>
    </row>
    <row r="2115" spans="1:12" ht="12.75">
      <c r="A2115" s="16"/>
      <c r="B2115" s="22"/>
      <c r="C2115" s="25"/>
      <c r="E2115" s="25"/>
      <c r="J2115" s="1"/>
      <c r="L2115" s="1"/>
    </row>
    <row r="2116" spans="1:12" ht="12.75">
      <c r="A2116" s="16"/>
      <c r="B2116" s="22"/>
      <c r="C2116" s="25"/>
      <c r="E2116" s="25"/>
      <c r="J2116" s="1"/>
      <c r="L2116" s="1"/>
    </row>
    <row r="2117" spans="1:12" ht="12.75">
      <c r="A2117" s="16"/>
      <c r="B2117" s="22"/>
      <c r="C2117" s="25"/>
      <c r="E2117" s="25"/>
      <c r="J2117" s="1"/>
      <c r="L2117" s="1"/>
    </row>
    <row r="2118" spans="1:12" ht="12.75">
      <c r="A2118" s="16"/>
      <c r="B2118" s="22"/>
      <c r="C2118" s="25"/>
      <c r="E2118" s="25"/>
      <c r="J2118" s="1"/>
      <c r="L2118" s="1"/>
    </row>
    <row r="2119" spans="1:12" ht="12.75">
      <c r="A2119" s="16"/>
      <c r="B2119" s="22"/>
      <c r="C2119" s="25"/>
      <c r="E2119" s="25"/>
      <c r="J2119" s="1"/>
      <c r="L2119" s="1"/>
    </row>
    <row r="2120" spans="1:12" ht="12.75">
      <c r="A2120" s="16"/>
      <c r="B2120" s="22"/>
      <c r="C2120" s="25"/>
      <c r="E2120" s="25"/>
      <c r="J2120" s="1"/>
      <c r="L2120" s="1"/>
    </row>
    <row r="2121" spans="1:12" ht="12.75">
      <c r="A2121" s="16"/>
      <c r="B2121" s="22"/>
      <c r="C2121" s="25"/>
      <c r="E2121" s="25"/>
      <c r="J2121" s="1"/>
      <c r="L2121" s="1"/>
    </row>
    <row r="2122" spans="1:12" ht="12.75">
      <c r="A2122" s="16"/>
      <c r="B2122" s="22"/>
      <c r="C2122" s="25"/>
      <c r="E2122" s="25"/>
      <c r="J2122" s="1"/>
      <c r="L2122" s="1"/>
    </row>
    <row r="2123" spans="1:12" ht="12.75">
      <c r="A2123" s="16"/>
      <c r="B2123" s="22"/>
      <c r="C2123" s="25"/>
      <c r="E2123" s="25"/>
      <c r="J2123" s="1"/>
      <c r="L2123" s="1"/>
    </row>
    <row r="2124" spans="1:12" ht="12.75">
      <c r="A2124" s="16"/>
      <c r="B2124" s="22"/>
      <c r="C2124" s="25"/>
      <c r="E2124" s="25"/>
      <c r="J2124" s="1"/>
      <c r="L2124" s="1"/>
    </row>
    <row r="2125" spans="1:12" ht="12.75">
      <c r="A2125" s="16"/>
      <c r="B2125" s="22"/>
      <c r="C2125" s="25"/>
      <c r="E2125" s="25"/>
      <c r="J2125" s="1"/>
      <c r="L2125" s="1"/>
    </row>
    <row r="2126" spans="1:12" ht="12.75">
      <c r="A2126" s="16"/>
      <c r="B2126" s="22"/>
      <c r="C2126" s="25"/>
      <c r="E2126" s="25"/>
      <c r="J2126" s="1"/>
      <c r="L2126" s="1"/>
    </row>
    <row r="2127" spans="1:12" ht="12.75">
      <c r="A2127" s="16"/>
      <c r="B2127" s="22"/>
      <c r="C2127" s="25"/>
      <c r="E2127" s="25"/>
      <c r="J2127" s="1"/>
      <c r="L2127" s="1"/>
    </row>
    <row r="2128" spans="1:12" ht="12.75">
      <c r="A2128" s="16"/>
      <c r="B2128" s="22"/>
      <c r="C2128" s="25"/>
      <c r="E2128" s="25"/>
      <c r="J2128" s="1"/>
      <c r="L2128" s="1"/>
    </row>
    <row r="2129" spans="1:12" ht="12.75">
      <c r="A2129" s="16"/>
      <c r="B2129" s="22"/>
      <c r="C2129" s="25"/>
      <c r="E2129" s="25"/>
      <c r="J2129" s="1"/>
      <c r="L2129" s="1"/>
    </row>
    <row r="2130" spans="1:12" ht="12.75">
      <c r="A2130" s="16"/>
      <c r="B2130" s="22"/>
      <c r="C2130" s="25"/>
      <c r="E2130" s="25"/>
      <c r="J2130" s="1"/>
      <c r="L2130" s="1"/>
    </row>
    <row r="2131" spans="1:12" ht="12.75">
      <c r="A2131" s="16"/>
      <c r="B2131" s="22"/>
      <c r="C2131" s="25"/>
      <c r="E2131" s="25"/>
      <c r="J2131" s="1"/>
      <c r="L2131" s="1"/>
    </row>
    <row r="2132" spans="1:12" ht="12.75">
      <c r="A2132" s="16"/>
      <c r="B2132" s="22"/>
      <c r="C2132" s="25"/>
      <c r="E2132" s="25"/>
      <c r="J2132" s="1"/>
      <c r="L2132" s="1"/>
    </row>
    <row r="2133" spans="1:12" ht="12.75">
      <c r="A2133" s="16"/>
      <c r="B2133" s="22"/>
      <c r="C2133" s="25"/>
      <c r="E2133" s="25"/>
      <c r="J2133" s="1"/>
      <c r="L2133" s="1"/>
    </row>
    <row r="2134" spans="1:12" ht="12.75">
      <c r="A2134" s="16"/>
      <c r="B2134" s="22"/>
      <c r="C2134" s="25"/>
      <c r="E2134" s="25"/>
      <c r="J2134" s="1"/>
      <c r="L2134" s="1"/>
    </row>
    <row r="2135" spans="1:12" ht="12.75">
      <c r="A2135" s="16"/>
      <c r="B2135" s="22"/>
      <c r="C2135" s="25"/>
      <c r="E2135" s="25"/>
      <c r="J2135" s="1"/>
      <c r="L2135" s="1"/>
    </row>
    <row r="2136" spans="1:12" ht="12.75">
      <c r="A2136" s="16"/>
      <c r="B2136" s="22"/>
      <c r="C2136" s="25"/>
      <c r="E2136" s="25"/>
      <c r="J2136" s="1"/>
      <c r="L2136" s="1"/>
    </row>
    <row r="2137" spans="1:12" ht="12.75">
      <c r="A2137" s="16"/>
      <c r="B2137" s="22"/>
      <c r="C2137" s="25"/>
      <c r="E2137" s="25"/>
      <c r="J2137" s="1"/>
      <c r="L2137" s="1"/>
    </row>
    <row r="2138" spans="1:12" ht="12.75">
      <c r="A2138" s="16"/>
      <c r="B2138" s="22"/>
      <c r="C2138" s="25"/>
      <c r="E2138" s="25"/>
      <c r="J2138" s="1"/>
      <c r="L2138" s="1"/>
    </row>
    <row r="2139" spans="1:12" ht="12.75">
      <c r="A2139" s="16"/>
      <c r="B2139" s="22"/>
      <c r="C2139" s="25"/>
      <c r="E2139" s="25"/>
      <c r="J2139" s="1"/>
      <c r="L2139" s="1"/>
    </row>
    <row r="2140" spans="1:12" ht="12.75">
      <c r="A2140" s="16"/>
      <c r="B2140" s="22"/>
      <c r="C2140" s="25"/>
      <c r="E2140" s="25"/>
      <c r="J2140" s="1"/>
      <c r="L2140" s="1"/>
    </row>
    <row r="2141" spans="1:12" ht="12.75">
      <c r="A2141" s="16"/>
      <c r="B2141" s="22"/>
      <c r="C2141" s="25"/>
      <c r="E2141" s="25"/>
      <c r="J2141" s="1"/>
      <c r="L2141" s="1"/>
    </row>
    <row r="2142" spans="1:12" ht="12.75">
      <c r="A2142" s="16"/>
      <c r="B2142" s="22"/>
      <c r="C2142" s="25"/>
      <c r="E2142" s="25"/>
      <c r="J2142" s="1"/>
      <c r="L2142" s="1"/>
    </row>
    <row r="2143" spans="1:12" ht="12.75">
      <c r="A2143" s="16"/>
      <c r="B2143" s="22"/>
      <c r="C2143" s="25"/>
      <c r="E2143" s="25"/>
      <c r="J2143" s="1"/>
      <c r="L2143" s="1"/>
    </row>
    <row r="2144" spans="1:12" ht="12.75">
      <c r="A2144" s="16"/>
      <c r="B2144" s="22"/>
      <c r="C2144" s="25"/>
      <c r="E2144" s="25"/>
      <c r="J2144" s="1"/>
      <c r="L2144" s="1"/>
    </row>
    <row r="2145" spans="1:12" ht="12.75">
      <c r="A2145" s="16"/>
      <c r="B2145" s="22"/>
      <c r="C2145" s="25"/>
      <c r="E2145" s="25"/>
      <c r="J2145" s="1"/>
      <c r="L2145" s="1"/>
    </row>
    <row r="2146" spans="1:12" ht="12.75">
      <c r="A2146" s="16"/>
      <c r="B2146" s="22"/>
      <c r="C2146" s="25"/>
      <c r="E2146" s="25"/>
      <c r="J2146" s="1"/>
      <c r="L2146" s="1"/>
    </row>
    <row r="2147" spans="1:12" ht="12.75">
      <c r="A2147" s="16"/>
      <c r="B2147" s="22"/>
      <c r="C2147" s="25"/>
      <c r="E2147" s="25"/>
      <c r="J2147" s="1"/>
      <c r="L2147" s="1"/>
    </row>
    <row r="2148" spans="1:12" ht="12.75">
      <c r="A2148" s="16"/>
      <c r="B2148" s="22"/>
      <c r="C2148" s="25"/>
      <c r="E2148" s="25"/>
      <c r="J2148" s="1"/>
      <c r="L2148" s="1"/>
    </row>
    <row r="2149" spans="1:12" ht="12.75">
      <c r="A2149" s="16"/>
      <c r="B2149" s="22"/>
      <c r="C2149" s="25"/>
      <c r="E2149" s="25"/>
      <c r="J2149" s="1"/>
      <c r="L2149" s="1"/>
    </row>
    <row r="2150" spans="1:12" ht="12.75">
      <c r="A2150" s="16"/>
      <c r="B2150" s="22"/>
      <c r="C2150" s="25"/>
      <c r="E2150" s="25"/>
      <c r="J2150" s="1"/>
      <c r="L2150" s="1"/>
    </row>
    <row r="2151" spans="1:12" ht="12.75">
      <c r="A2151" s="16"/>
      <c r="B2151" s="22"/>
      <c r="C2151" s="25"/>
      <c r="E2151" s="25"/>
      <c r="J2151" s="1"/>
      <c r="L2151" s="1"/>
    </row>
    <row r="2152" spans="1:12" ht="12.75">
      <c r="A2152" s="16"/>
      <c r="B2152" s="22"/>
      <c r="C2152" s="25"/>
      <c r="E2152" s="25"/>
      <c r="J2152" s="1"/>
      <c r="L2152" s="1"/>
    </row>
    <row r="2153" spans="1:12" ht="12.75">
      <c r="A2153" s="16"/>
      <c r="B2153" s="22"/>
      <c r="C2153" s="25"/>
      <c r="E2153" s="25"/>
      <c r="J2153" s="1"/>
      <c r="L2153" s="1"/>
    </row>
    <row r="2154" spans="1:12" ht="12.75">
      <c r="A2154" s="16"/>
      <c r="B2154" s="22"/>
      <c r="C2154" s="25"/>
      <c r="E2154" s="25"/>
      <c r="J2154" s="1"/>
      <c r="L2154" s="1"/>
    </row>
    <row r="2155" spans="1:12" ht="12.75">
      <c r="A2155" s="16"/>
      <c r="B2155" s="22"/>
      <c r="C2155" s="25"/>
      <c r="E2155" s="25"/>
      <c r="J2155" s="1"/>
      <c r="L2155" s="1"/>
    </row>
    <row r="2156" spans="1:12" ht="12.75">
      <c r="A2156" s="16"/>
      <c r="B2156" s="22"/>
      <c r="C2156" s="25"/>
      <c r="E2156" s="25"/>
      <c r="J2156" s="1"/>
      <c r="L2156" s="1"/>
    </row>
    <row r="2157" spans="1:12" ht="12.75">
      <c r="A2157" s="16"/>
      <c r="B2157" s="22"/>
      <c r="C2157" s="25"/>
      <c r="E2157" s="25"/>
      <c r="J2157" s="1"/>
      <c r="L2157" s="1"/>
    </row>
    <row r="2158" spans="1:12" ht="12.75">
      <c r="A2158" s="16"/>
      <c r="B2158" s="22"/>
      <c r="C2158" s="25"/>
      <c r="E2158" s="25"/>
      <c r="J2158" s="1"/>
      <c r="L2158" s="1"/>
    </row>
    <row r="2159" spans="1:12" ht="12.75">
      <c r="A2159" s="16"/>
      <c r="B2159" s="22"/>
      <c r="C2159" s="25"/>
      <c r="E2159" s="25"/>
      <c r="J2159" s="1"/>
      <c r="L2159" s="1"/>
    </row>
    <row r="2160" spans="1:12" ht="12.75">
      <c r="A2160" s="16"/>
      <c r="B2160" s="22"/>
      <c r="C2160" s="25"/>
      <c r="E2160" s="25"/>
      <c r="J2160" s="1"/>
      <c r="L2160" s="1"/>
    </row>
    <row r="2161" spans="1:12" ht="12.75">
      <c r="A2161" s="16"/>
      <c r="B2161" s="22"/>
      <c r="C2161" s="25"/>
      <c r="E2161" s="25"/>
      <c r="J2161" s="1"/>
      <c r="L2161" s="1"/>
    </row>
    <row r="2162" spans="1:12" ht="12.75">
      <c r="A2162" s="16"/>
      <c r="B2162" s="22"/>
      <c r="C2162" s="25"/>
      <c r="E2162" s="25"/>
      <c r="J2162" s="1"/>
      <c r="L2162" s="1"/>
    </row>
    <row r="2163" spans="1:12" ht="12.75">
      <c r="A2163" s="16"/>
      <c r="B2163" s="22"/>
      <c r="C2163" s="25"/>
      <c r="E2163" s="25"/>
      <c r="J2163" s="1"/>
      <c r="L2163" s="1"/>
    </row>
    <row r="2164" spans="1:12" ht="12.75">
      <c r="A2164" s="16"/>
      <c r="B2164" s="22"/>
      <c r="C2164" s="25"/>
      <c r="E2164" s="25"/>
      <c r="J2164" s="1"/>
      <c r="L2164" s="1"/>
    </row>
    <row r="2165" spans="1:12" ht="12.75">
      <c r="A2165" s="16"/>
      <c r="B2165" s="22"/>
      <c r="C2165" s="25"/>
      <c r="E2165" s="25"/>
      <c r="J2165" s="1"/>
      <c r="L2165" s="1"/>
    </row>
    <row r="2166" spans="1:12" ht="12.75">
      <c r="A2166" s="16"/>
      <c r="B2166" s="22"/>
      <c r="C2166" s="25"/>
      <c r="E2166" s="25"/>
      <c r="J2166" s="1"/>
      <c r="L2166" s="1"/>
    </row>
    <row r="2167" spans="1:12" ht="12.75">
      <c r="A2167" s="16"/>
      <c r="B2167" s="22"/>
      <c r="C2167" s="25"/>
      <c r="E2167" s="25"/>
      <c r="J2167" s="1"/>
      <c r="L2167" s="1"/>
    </row>
    <row r="2168" spans="1:12" ht="12.75">
      <c r="A2168" s="16"/>
      <c r="B2168" s="22"/>
      <c r="C2168" s="25"/>
      <c r="E2168" s="25"/>
      <c r="J2168" s="1"/>
      <c r="L2168" s="1"/>
    </row>
    <row r="2169" spans="1:12" ht="12.75">
      <c r="A2169" s="16"/>
      <c r="B2169" s="22"/>
      <c r="C2169" s="25"/>
      <c r="E2169" s="25"/>
      <c r="J2169" s="1"/>
      <c r="L2169" s="1"/>
    </row>
    <row r="2170" spans="1:12" ht="12.75">
      <c r="A2170" s="16"/>
      <c r="B2170" s="22"/>
      <c r="C2170" s="25"/>
      <c r="E2170" s="25"/>
      <c r="J2170" s="1"/>
      <c r="L2170" s="1"/>
    </row>
    <row r="2171" spans="1:12" ht="12.75">
      <c r="A2171" s="16"/>
      <c r="B2171" s="22"/>
      <c r="C2171" s="25"/>
      <c r="E2171" s="25"/>
      <c r="J2171" s="1"/>
      <c r="L2171" s="1"/>
    </row>
    <row r="2172" spans="1:12" ht="12.75">
      <c r="A2172" s="16"/>
      <c r="B2172" s="22"/>
      <c r="C2172" s="25"/>
      <c r="E2172" s="25"/>
      <c r="J2172" s="1"/>
      <c r="L2172" s="1"/>
    </row>
    <row r="2173" spans="1:12" ht="12.75">
      <c r="A2173" s="16"/>
      <c r="B2173" s="22"/>
      <c r="C2173" s="25"/>
      <c r="E2173" s="25"/>
      <c r="J2173" s="1"/>
      <c r="L2173" s="1"/>
    </row>
    <row r="2174" spans="1:12" ht="12.75">
      <c r="A2174" s="16"/>
      <c r="B2174" s="22"/>
      <c r="C2174" s="25"/>
      <c r="E2174" s="25"/>
      <c r="J2174" s="1"/>
      <c r="L2174" s="1"/>
    </row>
    <row r="2175" spans="1:12" ht="12.75">
      <c r="A2175" s="16"/>
      <c r="B2175" s="22"/>
      <c r="C2175" s="25"/>
      <c r="E2175" s="25"/>
      <c r="J2175" s="1"/>
      <c r="L2175" s="1"/>
    </row>
    <row r="2176" spans="1:12" ht="12.75">
      <c r="A2176" s="16"/>
      <c r="B2176" s="22"/>
      <c r="C2176" s="25"/>
      <c r="E2176" s="25"/>
      <c r="J2176" s="1"/>
      <c r="L2176" s="1"/>
    </row>
    <row r="2177" spans="1:12" ht="12.75">
      <c r="A2177" s="16"/>
      <c r="B2177" s="22"/>
      <c r="C2177" s="25"/>
      <c r="E2177" s="25"/>
      <c r="J2177" s="1"/>
      <c r="L2177" s="1"/>
    </row>
    <row r="2178" spans="1:12" ht="12.75">
      <c r="A2178" s="16"/>
      <c r="B2178" s="22"/>
      <c r="C2178" s="25"/>
      <c r="E2178" s="25"/>
      <c r="J2178" s="1"/>
      <c r="L2178" s="1"/>
    </row>
    <row r="2179" spans="1:12" ht="12.75">
      <c r="A2179" s="16"/>
      <c r="B2179" s="22"/>
      <c r="C2179" s="25"/>
      <c r="E2179" s="25"/>
      <c r="J2179" s="1"/>
      <c r="L2179" s="1"/>
    </row>
    <row r="2180" spans="1:12" ht="12.75">
      <c r="A2180" s="16"/>
      <c r="B2180" s="22"/>
      <c r="C2180" s="25"/>
      <c r="E2180" s="25"/>
      <c r="J2180" s="1"/>
      <c r="L2180" s="1"/>
    </row>
    <row r="2181" spans="1:12" ht="12.75">
      <c r="A2181" s="16"/>
      <c r="B2181" s="22"/>
      <c r="C2181" s="25"/>
      <c r="E2181" s="25"/>
      <c r="J2181" s="1"/>
      <c r="L2181" s="1"/>
    </row>
    <row r="2182" spans="1:12" ht="12.75">
      <c r="A2182" s="16"/>
      <c r="B2182" s="22"/>
      <c r="C2182" s="25"/>
      <c r="E2182" s="25"/>
      <c r="J2182" s="1"/>
      <c r="L2182" s="1"/>
    </row>
    <row r="2183" spans="1:12" ht="12.75">
      <c r="A2183" s="16"/>
      <c r="B2183" s="22"/>
      <c r="C2183" s="25"/>
      <c r="E2183" s="25"/>
      <c r="J2183" s="1"/>
      <c r="L2183" s="1"/>
    </row>
    <row r="2184" spans="1:12" ht="12.75">
      <c r="A2184" s="16"/>
      <c r="B2184" s="22"/>
      <c r="C2184" s="25"/>
      <c r="E2184" s="25"/>
      <c r="J2184" s="1"/>
      <c r="L2184" s="1"/>
    </row>
    <row r="2185" spans="1:12" ht="12.75">
      <c r="A2185" s="16"/>
      <c r="B2185" s="22"/>
      <c r="C2185" s="25"/>
      <c r="E2185" s="25"/>
      <c r="J2185" s="1"/>
      <c r="L2185" s="1"/>
    </row>
    <row r="2186" spans="1:12" ht="12.75">
      <c r="A2186" s="16"/>
      <c r="B2186" s="22"/>
      <c r="C2186" s="25"/>
      <c r="E2186" s="25"/>
      <c r="J2186" s="1"/>
      <c r="L2186" s="1"/>
    </row>
    <row r="2187" spans="1:12" ht="12.75">
      <c r="A2187" s="16"/>
      <c r="B2187" s="22"/>
      <c r="C2187" s="25"/>
      <c r="E2187" s="25"/>
      <c r="J2187" s="1"/>
      <c r="L2187" s="1"/>
    </row>
    <row r="2188" spans="1:12" ht="12.75">
      <c r="A2188" s="16"/>
      <c r="B2188" s="22"/>
      <c r="C2188" s="25"/>
      <c r="E2188" s="25"/>
      <c r="J2188" s="1"/>
      <c r="L2188" s="1"/>
    </row>
    <row r="2189" spans="1:12" ht="12.75">
      <c r="A2189" s="16"/>
      <c r="B2189" s="22"/>
      <c r="C2189" s="25"/>
      <c r="E2189" s="25"/>
      <c r="J2189" s="1"/>
      <c r="L2189" s="1"/>
    </row>
    <row r="2190" spans="1:12" ht="12.75">
      <c r="A2190" s="16"/>
      <c r="B2190" s="22"/>
      <c r="C2190" s="25"/>
      <c r="E2190" s="25"/>
      <c r="J2190" s="1"/>
      <c r="L2190" s="1"/>
    </row>
    <row r="2191" spans="1:12" ht="12.75">
      <c r="A2191" s="16"/>
      <c r="B2191" s="22"/>
      <c r="C2191" s="25"/>
      <c r="E2191" s="25"/>
      <c r="J2191" s="1"/>
      <c r="L2191" s="1"/>
    </row>
    <row r="2192" spans="1:12" ht="12.75">
      <c r="A2192" s="16"/>
      <c r="B2192" s="22"/>
      <c r="C2192" s="25"/>
      <c r="E2192" s="25"/>
      <c r="J2192" s="1"/>
      <c r="L2192" s="1"/>
    </row>
    <row r="2193" spans="1:12" ht="12.75">
      <c r="A2193" s="16"/>
      <c r="B2193" s="22"/>
      <c r="C2193" s="25"/>
      <c r="E2193" s="25"/>
      <c r="J2193" s="1"/>
      <c r="L2193" s="1"/>
    </row>
    <row r="2194" spans="1:12" ht="12.75">
      <c r="A2194" s="16"/>
      <c r="B2194" s="22"/>
      <c r="C2194" s="25"/>
      <c r="E2194" s="25"/>
      <c r="J2194" s="1"/>
      <c r="L2194" s="1"/>
    </row>
    <row r="2195" spans="1:12" ht="12.75">
      <c r="A2195" s="16"/>
      <c r="B2195" s="22"/>
      <c r="C2195" s="25"/>
      <c r="E2195" s="25"/>
      <c r="J2195" s="1"/>
      <c r="L2195" s="1"/>
    </row>
    <row r="2196" spans="1:12" ht="12.75">
      <c r="A2196" s="16"/>
      <c r="B2196" s="22"/>
      <c r="C2196" s="25"/>
      <c r="E2196" s="25"/>
      <c r="J2196" s="1"/>
      <c r="L2196" s="1"/>
    </row>
    <row r="2197" spans="1:12" ht="12.75">
      <c r="A2197" s="16"/>
      <c r="B2197" s="22"/>
      <c r="C2197" s="25"/>
      <c r="E2197" s="25"/>
      <c r="J2197" s="1"/>
      <c r="L2197" s="1"/>
    </row>
    <row r="2198" spans="1:12" ht="12.75">
      <c r="A2198" s="16"/>
      <c r="B2198" s="22"/>
      <c r="C2198" s="25"/>
      <c r="E2198" s="25"/>
      <c r="J2198" s="1"/>
      <c r="L2198" s="1"/>
    </row>
    <row r="2199" spans="1:12" ht="12.75">
      <c r="A2199" s="16"/>
      <c r="B2199" s="22"/>
      <c r="C2199" s="25"/>
      <c r="E2199" s="25"/>
      <c r="J2199" s="1"/>
      <c r="L2199" s="1"/>
    </row>
    <row r="2200" spans="1:12" ht="12.75">
      <c r="A2200" s="16"/>
      <c r="B2200" s="22"/>
      <c r="C2200" s="25"/>
      <c r="E2200" s="25"/>
      <c r="J2200" s="1"/>
      <c r="L2200" s="1"/>
    </row>
    <row r="2201" spans="1:12" ht="12.75">
      <c r="A2201" s="16"/>
      <c r="B2201" s="22"/>
      <c r="C2201" s="25"/>
      <c r="E2201" s="25"/>
      <c r="J2201" s="1"/>
      <c r="L2201" s="1"/>
    </row>
    <row r="2202" spans="1:12" ht="12.75">
      <c r="A2202" s="16"/>
      <c r="B2202" s="22"/>
      <c r="C2202" s="25"/>
      <c r="E2202" s="25"/>
      <c r="J2202" s="1"/>
      <c r="L2202" s="1"/>
    </row>
    <row r="2203" spans="1:12" ht="12.75">
      <c r="A2203" s="16"/>
      <c r="B2203" s="22"/>
      <c r="C2203" s="25"/>
      <c r="E2203" s="25"/>
      <c r="J2203" s="1"/>
      <c r="L2203" s="1"/>
    </row>
    <row r="2204" spans="1:12" ht="12.75">
      <c r="A2204" s="16"/>
      <c r="B2204" s="22"/>
      <c r="C2204" s="25"/>
      <c r="E2204" s="25"/>
      <c r="J2204" s="1"/>
      <c r="L2204" s="1"/>
    </row>
    <row r="2205" spans="1:12" ht="12.75">
      <c r="A2205" s="16"/>
      <c r="B2205" s="22"/>
      <c r="C2205" s="25"/>
      <c r="E2205" s="25"/>
      <c r="J2205" s="1"/>
      <c r="L2205" s="1"/>
    </row>
    <row r="2206" spans="1:12" ht="12.75">
      <c r="A2206" s="16"/>
      <c r="B2206" s="22"/>
      <c r="C2206" s="25"/>
      <c r="E2206" s="25"/>
      <c r="J2206" s="1"/>
      <c r="L2206" s="1"/>
    </row>
    <row r="2207" spans="1:12" ht="12.75">
      <c r="A2207" s="16"/>
      <c r="B2207" s="22"/>
      <c r="C2207" s="25"/>
      <c r="E2207" s="25"/>
      <c r="J2207" s="1"/>
      <c r="L2207" s="1"/>
    </row>
    <row r="2208" spans="1:12" ht="12.75">
      <c r="A2208" s="16"/>
      <c r="B2208" s="22"/>
      <c r="C2208" s="25"/>
      <c r="E2208" s="25"/>
      <c r="J2208" s="1"/>
      <c r="L2208" s="1"/>
    </row>
    <row r="2209" spans="1:12" ht="12.75">
      <c r="A2209" s="16"/>
      <c r="B2209" s="22"/>
      <c r="C2209" s="25"/>
      <c r="E2209" s="25"/>
      <c r="J2209" s="1"/>
      <c r="L2209" s="1"/>
    </row>
    <row r="2210" spans="1:12" ht="12.75">
      <c r="A2210" s="16"/>
      <c r="B2210" s="22"/>
      <c r="C2210" s="25"/>
      <c r="E2210" s="25"/>
      <c r="J2210" s="1"/>
      <c r="L2210" s="1"/>
    </row>
    <row r="2211" spans="1:12" ht="12.75">
      <c r="A2211" s="16"/>
      <c r="B2211" s="22"/>
      <c r="C2211" s="25"/>
      <c r="E2211" s="25"/>
      <c r="J2211" s="1"/>
      <c r="L2211" s="1"/>
    </row>
    <row r="2212" spans="1:12" ht="12.75">
      <c r="A2212" s="16"/>
      <c r="B2212" s="22"/>
      <c r="C2212" s="25"/>
      <c r="E2212" s="25"/>
      <c r="J2212" s="1"/>
      <c r="L2212" s="1"/>
    </row>
    <row r="2213" spans="1:12" ht="12.75">
      <c r="A2213" s="16"/>
      <c r="B2213" s="22"/>
      <c r="C2213" s="25"/>
      <c r="E2213" s="25"/>
      <c r="J2213" s="1"/>
      <c r="L2213" s="1"/>
    </row>
    <row r="2214" spans="1:12" ht="12.75">
      <c r="A2214" s="16"/>
      <c r="B2214" s="22"/>
      <c r="C2214" s="25"/>
      <c r="E2214" s="25"/>
      <c r="J2214" s="1"/>
      <c r="L2214" s="1"/>
    </row>
    <row r="2215" spans="1:12" ht="12.75">
      <c r="A2215" s="16"/>
      <c r="B2215" s="22"/>
      <c r="C2215" s="25"/>
      <c r="E2215" s="25"/>
      <c r="J2215" s="1"/>
      <c r="L2215" s="1"/>
    </row>
    <row r="2216" spans="1:12" ht="12.75">
      <c r="A2216" s="16"/>
      <c r="B2216" s="22"/>
      <c r="C2216" s="25"/>
      <c r="E2216" s="25"/>
      <c r="J2216" s="1"/>
      <c r="L2216" s="1"/>
    </row>
    <row r="2217" spans="1:12" ht="12.75">
      <c r="A2217" s="16"/>
      <c r="B2217" s="22"/>
      <c r="C2217" s="25"/>
      <c r="E2217" s="25"/>
      <c r="J2217" s="1"/>
      <c r="L2217" s="1"/>
    </row>
    <row r="2218" spans="1:12" ht="12.75">
      <c r="A2218" s="16"/>
      <c r="B2218" s="22"/>
      <c r="C2218" s="25"/>
      <c r="E2218" s="25"/>
      <c r="J2218" s="1"/>
      <c r="L2218" s="1"/>
    </row>
    <row r="2219" spans="1:12" ht="12.75">
      <c r="A2219" s="16"/>
      <c r="B2219" s="22"/>
      <c r="C2219" s="25"/>
      <c r="E2219" s="25"/>
      <c r="J2219" s="1"/>
      <c r="L2219" s="1"/>
    </row>
    <row r="2220" spans="1:12" ht="12.75">
      <c r="A2220" s="16"/>
      <c r="B2220" s="22"/>
      <c r="C2220" s="25"/>
      <c r="E2220" s="25"/>
      <c r="J2220" s="1"/>
      <c r="L2220" s="1"/>
    </row>
    <row r="2221" spans="1:12" ht="12.75">
      <c r="A2221" s="16"/>
      <c r="B2221" s="22"/>
      <c r="C2221" s="25"/>
      <c r="E2221" s="25"/>
      <c r="J2221" s="1"/>
      <c r="L2221" s="1"/>
    </row>
    <row r="2222" spans="1:12" ht="12.75">
      <c r="A2222" s="16"/>
      <c r="B2222" s="22"/>
      <c r="C2222" s="25"/>
      <c r="E2222" s="25"/>
      <c r="J2222" s="1"/>
      <c r="L2222" s="1"/>
    </row>
    <row r="2223" spans="1:12" ht="12.75">
      <c r="A2223" s="16"/>
      <c r="B2223" s="22"/>
      <c r="C2223" s="25"/>
      <c r="E2223" s="25"/>
      <c r="J2223" s="1"/>
      <c r="L2223" s="1"/>
    </row>
    <row r="2224" spans="1:12" ht="12.75">
      <c r="A2224" s="16"/>
      <c r="B2224" s="22"/>
      <c r="C2224" s="25"/>
      <c r="E2224" s="25"/>
      <c r="J2224" s="1"/>
      <c r="L2224" s="1"/>
    </row>
    <row r="2225" spans="1:12" ht="12.75">
      <c r="A2225" s="16"/>
      <c r="B2225" s="22"/>
      <c r="C2225" s="25"/>
      <c r="E2225" s="25"/>
      <c r="J2225" s="1"/>
      <c r="L2225" s="1"/>
    </row>
    <row r="2226" spans="1:12" ht="12.75">
      <c r="A2226" s="16"/>
      <c r="B2226" s="22"/>
      <c r="C2226" s="25"/>
      <c r="E2226" s="25"/>
      <c r="J2226" s="1"/>
      <c r="L2226" s="1"/>
    </row>
    <row r="2227" spans="1:12" ht="12.75">
      <c r="A2227" s="16"/>
      <c r="B2227" s="22"/>
      <c r="C2227" s="25"/>
      <c r="E2227" s="25"/>
      <c r="J2227" s="1"/>
      <c r="L2227" s="1"/>
    </row>
    <row r="2228" spans="1:12" ht="12.75">
      <c r="A2228" s="16"/>
      <c r="B2228" s="22"/>
      <c r="C2228" s="25"/>
      <c r="E2228" s="25"/>
      <c r="J2228" s="1"/>
      <c r="L2228" s="1"/>
    </row>
    <row r="2229" spans="1:12" ht="12.75">
      <c r="A2229" s="16"/>
      <c r="B2229" s="22"/>
      <c r="C2229" s="25"/>
      <c r="E2229" s="25"/>
      <c r="J2229" s="1"/>
      <c r="L2229" s="1"/>
    </row>
    <row r="2230" spans="1:12" ht="12.75">
      <c r="A2230" s="16"/>
      <c r="B2230" s="22"/>
      <c r="C2230" s="25"/>
      <c r="E2230" s="25"/>
      <c r="J2230" s="1"/>
      <c r="L2230" s="1"/>
    </row>
    <row r="2231" spans="1:12" ht="12.75">
      <c r="A2231" s="16"/>
      <c r="B2231" s="22"/>
      <c r="C2231" s="25"/>
      <c r="E2231" s="25"/>
      <c r="J2231" s="1"/>
      <c r="L2231" s="1"/>
    </row>
    <row r="2232" spans="1:12" ht="12.75">
      <c r="A2232" s="16"/>
      <c r="B2232" s="22"/>
      <c r="C2232" s="25"/>
      <c r="E2232" s="25"/>
      <c r="J2232" s="1"/>
      <c r="L2232" s="1"/>
    </row>
    <row r="2233" spans="1:12" ht="12.75">
      <c r="A2233" s="16"/>
      <c r="B2233" s="22"/>
      <c r="C2233" s="25"/>
      <c r="E2233" s="25"/>
      <c r="J2233" s="1"/>
      <c r="L2233" s="1"/>
    </row>
    <row r="2234" spans="1:12" ht="12.75">
      <c r="A2234" s="16"/>
      <c r="B2234" s="22"/>
      <c r="C2234" s="25"/>
      <c r="E2234" s="25"/>
      <c r="J2234" s="1"/>
      <c r="L2234" s="1"/>
    </row>
    <row r="2235" spans="1:12" ht="12.75">
      <c r="A2235" s="16"/>
      <c r="B2235" s="22"/>
      <c r="C2235" s="25"/>
      <c r="E2235" s="25"/>
      <c r="J2235" s="1"/>
      <c r="L2235" s="1"/>
    </row>
    <row r="2236" spans="1:12" ht="12.75">
      <c r="A2236" s="16"/>
      <c r="B2236" s="22"/>
      <c r="C2236" s="25"/>
      <c r="E2236" s="25"/>
      <c r="J2236" s="1"/>
      <c r="L2236" s="1"/>
    </row>
    <row r="2237" spans="1:12" ht="12.75">
      <c r="A2237" s="16"/>
      <c r="B2237" s="22"/>
      <c r="C2237" s="25"/>
      <c r="E2237" s="25"/>
      <c r="J2237" s="1"/>
      <c r="L2237" s="1"/>
    </row>
    <row r="2238" spans="1:12" ht="12.75">
      <c r="A2238" s="16"/>
      <c r="B2238" s="22"/>
      <c r="C2238" s="25"/>
      <c r="E2238" s="25"/>
      <c r="J2238" s="1"/>
      <c r="L2238" s="1"/>
    </row>
    <row r="2239" spans="1:12" ht="12.75">
      <c r="A2239" s="16"/>
      <c r="B2239" s="22"/>
      <c r="C2239" s="25"/>
      <c r="E2239" s="25"/>
      <c r="J2239" s="1"/>
      <c r="L2239" s="1"/>
    </row>
    <row r="2240" spans="1:12" ht="12.75">
      <c r="A2240" s="16"/>
      <c r="B2240" s="22"/>
      <c r="C2240" s="25"/>
      <c r="E2240" s="25"/>
      <c r="J2240" s="1"/>
      <c r="L2240" s="1"/>
    </row>
    <row r="2241" spans="1:12" ht="12.75">
      <c r="A2241" s="16"/>
      <c r="B2241" s="22"/>
      <c r="C2241" s="25"/>
      <c r="E2241" s="25"/>
      <c r="J2241" s="1"/>
      <c r="L2241" s="1"/>
    </row>
    <row r="2242" spans="1:12" ht="12.75">
      <c r="A2242" s="16"/>
      <c r="B2242" s="22"/>
      <c r="C2242" s="25"/>
      <c r="E2242" s="25"/>
      <c r="J2242" s="1"/>
      <c r="L2242" s="1"/>
    </row>
    <row r="2243" spans="1:12" ht="12.75">
      <c r="A2243" s="16"/>
      <c r="B2243" s="22"/>
      <c r="C2243" s="25"/>
      <c r="E2243" s="25"/>
      <c r="J2243" s="1"/>
      <c r="L2243" s="1"/>
    </row>
    <row r="2244" spans="1:12" ht="12.75">
      <c r="A2244" s="16"/>
      <c r="B2244" s="22"/>
      <c r="C2244" s="25"/>
      <c r="E2244" s="25"/>
      <c r="J2244" s="1"/>
      <c r="L2244" s="1"/>
    </row>
    <row r="2245" spans="1:12" ht="12.75">
      <c r="A2245" s="16"/>
      <c r="B2245" s="22"/>
      <c r="C2245" s="25"/>
      <c r="E2245" s="25"/>
      <c r="J2245" s="1"/>
      <c r="L2245" s="1"/>
    </row>
    <row r="2246" spans="1:12" ht="12.75">
      <c r="A2246" s="16"/>
      <c r="B2246" s="22"/>
      <c r="C2246" s="25"/>
      <c r="E2246" s="25"/>
      <c r="J2246" s="1"/>
      <c r="L2246" s="1"/>
    </row>
    <row r="2247" spans="1:12" ht="12.75">
      <c r="A2247" s="16"/>
      <c r="B2247" s="22"/>
      <c r="C2247" s="25"/>
      <c r="E2247" s="25"/>
      <c r="J2247" s="1"/>
      <c r="L2247" s="1"/>
    </row>
    <row r="2248" spans="1:12" ht="12.75">
      <c r="A2248" s="16"/>
      <c r="B2248" s="22"/>
      <c r="C2248" s="25"/>
      <c r="E2248" s="25"/>
      <c r="J2248" s="1"/>
      <c r="L2248" s="1"/>
    </row>
    <row r="2249" spans="1:12" ht="12.75">
      <c r="A2249" s="16"/>
      <c r="B2249" s="22"/>
      <c r="C2249" s="25"/>
      <c r="E2249" s="25"/>
      <c r="J2249" s="1"/>
      <c r="L2249" s="1"/>
    </row>
    <row r="2250" spans="1:12" ht="12.75">
      <c r="A2250" s="16"/>
      <c r="B2250" s="22"/>
      <c r="C2250" s="25"/>
      <c r="E2250" s="25"/>
      <c r="J2250" s="1"/>
      <c r="L2250" s="1"/>
    </row>
    <row r="2251" spans="1:12" ht="12.75">
      <c r="A2251" s="16"/>
      <c r="B2251" s="22"/>
      <c r="C2251" s="25"/>
      <c r="E2251" s="25"/>
      <c r="J2251" s="1"/>
      <c r="L2251" s="1"/>
    </row>
    <row r="2252" spans="1:12" ht="12.75">
      <c r="A2252" s="16"/>
      <c r="B2252" s="22"/>
      <c r="C2252" s="25"/>
      <c r="E2252" s="25"/>
      <c r="J2252" s="1"/>
      <c r="L2252" s="1"/>
    </row>
    <row r="2253" spans="1:12" ht="12.75">
      <c r="A2253" s="16"/>
      <c r="B2253" s="22"/>
      <c r="C2253" s="25"/>
      <c r="E2253" s="25"/>
      <c r="J2253" s="1"/>
      <c r="L2253" s="1"/>
    </row>
    <row r="2254" spans="1:12" ht="12.75">
      <c r="A2254" s="16"/>
      <c r="B2254" s="22"/>
      <c r="C2254" s="25"/>
      <c r="E2254" s="25"/>
      <c r="J2254" s="1"/>
      <c r="L2254" s="1"/>
    </row>
    <row r="2255" spans="1:12" ht="12.75">
      <c r="A2255" s="16"/>
      <c r="B2255" s="22"/>
      <c r="C2255" s="25"/>
      <c r="E2255" s="25"/>
      <c r="J2255" s="1"/>
      <c r="L2255" s="1"/>
    </row>
    <row r="2256" spans="1:12" ht="12.75">
      <c r="A2256" s="16"/>
      <c r="B2256" s="22"/>
      <c r="C2256" s="25"/>
      <c r="E2256" s="25"/>
      <c r="J2256" s="1"/>
      <c r="L2256" s="1"/>
    </row>
    <row r="2257" spans="1:12" ht="12.75">
      <c r="A2257" s="16"/>
      <c r="B2257" s="22"/>
      <c r="C2257" s="25"/>
      <c r="E2257" s="25"/>
      <c r="J2257" s="1"/>
      <c r="L2257" s="1"/>
    </row>
    <row r="2258" spans="1:12" ht="12.75">
      <c r="A2258" s="16"/>
      <c r="B2258" s="22"/>
      <c r="C2258" s="25"/>
      <c r="E2258" s="25"/>
      <c r="J2258" s="1"/>
      <c r="L2258" s="1"/>
    </row>
    <row r="2259" spans="1:12" ht="12.75">
      <c r="A2259" s="16"/>
      <c r="B2259" s="22"/>
      <c r="C2259" s="25"/>
      <c r="E2259" s="25"/>
      <c r="J2259" s="1"/>
      <c r="L2259" s="1"/>
    </row>
    <row r="2260" spans="1:12" ht="12.75">
      <c r="A2260" s="16"/>
      <c r="B2260" s="22"/>
      <c r="C2260" s="25"/>
      <c r="E2260" s="25"/>
      <c r="J2260" s="1"/>
      <c r="L2260" s="1"/>
    </row>
    <row r="2261" spans="1:12" ht="12.75">
      <c r="A2261" s="16"/>
      <c r="B2261" s="22"/>
      <c r="C2261" s="25"/>
      <c r="E2261" s="25"/>
      <c r="J2261" s="1"/>
      <c r="L2261" s="1"/>
    </row>
    <row r="2262" spans="1:12" ht="12.75">
      <c r="A2262" s="16"/>
      <c r="B2262" s="22"/>
      <c r="C2262" s="25"/>
      <c r="E2262" s="25"/>
      <c r="J2262" s="1"/>
      <c r="L2262" s="1"/>
    </row>
    <row r="2263" spans="1:12" ht="12.75">
      <c r="A2263" s="16"/>
      <c r="B2263" s="22"/>
      <c r="C2263" s="25"/>
      <c r="E2263" s="25"/>
      <c r="J2263" s="1"/>
      <c r="L2263" s="1"/>
    </row>
    <row r="2264" spans="1:12" ht="12.75">
      <c r="A2264" s="16"/>
      <c r="B2264" s="22"/>
      <c r="C2264" s="25"/>
      <c r="E2264" s="25"/>
      <c r="J2264" s="1"/>
      <c r="L2264" s="1"/>
    </row>
    <row r="2265" spans="1:12" ht="12.75">
      <c r="A2265" s="16"/>
      <c r="B2265" s="22"/>
      <c r="C2265" s="25"/>
      <c r="E2265" s="25"/>
      <c r="J2265" s="1"/>
      <c r="L2265" s="1"/>
    </row>
    <row r="2266" spans="1:12" ht="12.75">
      <c r="A2266" s="16"/>
      <c r="B2266" s="22"/>
      <c r="C2266" s="25"/>
      <c r="E2266" s="25"/>
      <c r="J2266" s="1"/>
      <c r="L2266" s="1"/>
    </row>
    <row r="2267" spans="1:12" ht="12.75">
      <c r="A2267" s="16"/>
      <c r="B2267" s="22"/>
      <c r="C2267" s="25"/>
      <c r="E2267" s="25"/>
      <c r="J2267" s="1"/>
      <c r="L2267" s="1"/>
    </row>
    <row r="2268" spans="1:12" ht="12.75">
      <c r="A2268" s="16"/>
      <c r="B2268" s="22"/>
      <c r="C2268" s="25"/>
      <c r="E2268" s="25"/>
      <c r="J2268" s="1"/>
      <c r="L2268" s="1"/>
    </row>
    <row r="2269" spans="1:12" ht="12.75">
      <c r="A2269" s="16"/>
      <c r="B2269" s="22"/>
      <c r="C2269" s="25"/>
      <c r="E2269" s="25"/>
      <c r="J2269" s="1"/>
      <c r="L2269" s="1"/>
    </row>
    <row r="2270" spans="1:12" ht="12.75">
      <c r="A2270" s="16"/>
      <c r="B2270" s="22"/>
      <c r="C2270" s="25"/>
      <c r="E2270" s="25"/>
      <c r="J2270" s="1"/>
      <c r="L2270" s="1"/>
    </row>
    <row r="2271" spans="1:12" ht="12.75">
      <c r="A2271" s="16"/>
      <c r="B2271" s="22"/>
      <c r="C2271" s="25"/>
      <c r="E2271" s="25"/>
      <c r="J2271" s="1"/>
      <c r="L2271" s="1"/>
    </row>
    <row r="2272" spans="1:12" ht="12.75">
      <c r="A2272" s="16"/>
      <c r="B2272" s="22"/>
      <c r="C2272" s="25"/>
      <c r="E2272" s="25"/>
      <c r="J2272" s="1"/>
      <c r="L2272" s="1"/>
    </row>
    <row r="2273" spans="1:12" ht="12.75">
      <c r="A2273" s="16"/>
      <c r="B2273" s="22"/>
      <c r="C2273" s="25"/>
      <c r="E2273" s="25"/>
      <c r="J2273" s="1"/>
      <c r="L2273" s="1"/>
    </row>
    <row r="2274" spans="1:12" ht="12.75">
      <c r="A2274" s="16"/>
      <c r="B2274" s="22"/>
      <c r="C2274" s="25"/>
      <c r="E2274" s="25"/>
      <c r="J2274" s="1"/>
      <c r="L2274" s="1"/>
    </row>
    <row r="2275" spans="1:12" ht="12.75">
      <c r="A2275" s="16"/>
      <c r="B2275" s="22"/>
      <c r="C2275" s="25"/>
      <c r="E2275" s="25"/>
      <c r="J2275" s="1"/>
      <c r="L2275" s="1"/>
    </row>
    <row r="2276" spans="1:12" ht="12.75">
      <c r="A2276" s="16"/>
      <c r="B2276" s="22"/>
      <c r="C2276" s="25"/>
      <c r="E2276" s="25"/>
      <c r="J2276" s="1"/>
      <c r="L2276" s="1"/>
    </row>
    <row r="2277" spans="1:12" ht="12.75">
      <c r="A2277" s="16"/>
      <c r="B2277" s="22"/>
      <c r="C2277" s="25"/>
      <c r="E2277" s="25"/>
      <c r="J2277" s="1"/>
      <c r="L2277" s="1"/>
    </row>
    <row r="2278" spans="1:12" ht="12.75">
      <c r="A2278" s="16"/>
      <c r="B2278" s="22"/>
      <c r="C2278" s="25"/>
      <c r="E2278" s="25"/>
      <c r="J2278" s="1"/>
      <c r="L2278" s="1"/>
    </row>
    <row r="2279" spans="1:12" ht="12.75">
      <c r="A2279" s="16"/>
      <c r="B2279" s="22"/>
      <c r="C2279" s="25"/>
      <c r="E2279" s="25"/>
      <c r="J2279" s="1"/>
      <c r="L2279" s="1"/>
    </row>
    <row r="2280" spans="1:12" ht="12.75">
      <c r="A2280" s="16"/>
      <c r="B2280" s="22"/>
      <c r="C2280" s="25"/>
      <c r="E2280" s="25"/>
      <c r="J2280" s="1"/>
      <c r="L2280" s="1"/>
    </row>
    <row r="2281" spans="1:12" ht="12.75">
      <c r="A2281" s="16"/>
      <c r="B2281" s="22"/>
      <c r="C2281" s="25"/>
      <c r="E2281" s="25"/>
      <c r="J2281" s="1"/>
      <c r="L2281" s="1"/>
    </row>
    <row r="2282" spans="1:12" ht="12.75">
      <c r="A2282" s="16"/>
      <c r="B2282" s="22"/>
      <c r="C2282" s="25"/>
      <c r="E2282" s="25"/>
      <c r="J2282" s="1"/>
      <c r="L2282" s="1"/>
    </row>
    <row r="2283" spans="1:12" ht="12.75">
      <c r="A2283" s="16"/>
      <c r="B2283" s="22"/>
      <c r="C2283" s="25"/>
      <c r="E2283" s="25"/>
      <c r="J2283" s="1"/>
      <c r="L2283" s="1"/>
    </row>
    <row r="2284" spans="1:12" ht="12.75">
      <c r="A2284" s="16"/>
      <c r="B2284" s="22"/>
      <c r="C2284" s="25"/>
      <c r="E2284" s="25"/>
      <c r="J2284" s="1"/>
      <c r="L2284" s="1"/>
    </row>
    <row r="2285" spans="1:12" ht="12.75">
      <c r="A2285" s="16"/>
      <c r="B2285" s="22"/>
      <c r="C2285" s="25"/>
      <c r="E2285" s="25"/>
      <c r="J2285" s="1"/>
      <c r="L2285" s="1"/>
    </row>
    <row r="2286" spans="1:12" ht="12.75">
      <c r="A2286" s="16"/>
      <c r="B2286" s="22"/>
      <c r="C2286" s="25"/>
      <c r="E2286" s="25"/>
      <c r="J2286" s="1"/>
      <c r="L2286" s="1"/>
    </row>
    <row r="2287" spans="1:12" ht="12.75">
      <c r="A2287" s="16"/>
      <c r="B2287" s="22"/>
      <c r="C2287" s="25"/>
      <c r="E2287" s="25"/>
      <c r="J2287" s="1"/>
      <c r="L2287" s="1"/>
    </row>
    <row r="2288" spans="1:12" ht="12.75">
      <c r="A2288" s="16"/>
      <c r="B2288" s="22"/>
      <c r="C2288" s="25"/>
      <c r="E2288" s="25"/>
      <c r="J2288" s="1"/>
      <c r="L2288" s="1"/>
    </row>
    <row r="2289" spans="1:12" ht="12.75">
      <c r="A2289" s="16"/>
      <c r="B2289" s="22"/>
      <c r="C2289" s="25"/>
      <c r="E2289" s="25"/>
      <c r="J2289" s="1"/>
      <c r="L2289" s="1"/>
    </row>
    <row r="2290" spans="1:12" ht="12.75">
      <c r="A2290" s="16"/>
      <c r="B2290" s="22"/>
      <c r="C2290" s="25"/>
      <c r="E2290" s="25"/>
      <c r="J2290" s="1"/>
      <c r="L2290" s="1"/>
    </row>
    <row r="2291" spans="1:12" ht="12.75">
      <c r="A2291" s="16"/>
      <c r="B2291" s="22"/>
      <c r="C2291" s="25"/>
      <c r="E2291" s="25"/>
      <c r="J2291" s="1"/>
      <c r="L2291" s="1"/>
    </row>
    <row r="2292" spans="1:12" ht="12.75">
      <c r="A2292" s="16"/>
      <c r="B2292" s="22"/>
      <c r="C2292" s="25"/>
      <c r="E2292" s="25"/>
      <c r="J2292" s="1"/>
      <c r="L2292" s="1"/>
    </row>
    <row r="2293" spans="1:12" ht="12.75">
      <c r="A2293" s="16"/>
      <c r="B2293" s="22"/>
      <c r="C2293" s="25"/>
      <c r="E2293" s="25"/>
      <c r="J2293" s="1"/>
      <c r="L2293" s="1"/>
    </row>
    <row r="2294" spans="1:12" ht="12.75">
      <c r="A2294" s="16"/>
      <c r="B2294" s="22"/>
      <c r="C2294" s="25"/>
      <c r="E2294" s="25"/>
      <c r="J2294" s="1"/>
      <c r="L2294" s="1"/>
    </row>
    <row r="2295" spans="1:12" ht="12.75">
      <c r="A2295" s="16"/>
      <c r="B2295" s="22"/>
      <c r="C2295" s="25"/>
      <c r="E2295" s="25"/>
      <c r="J2295" s="1"/>
      <c r="L2295" s="1"/>
    </row>
    <row r="2296" spans="1:12" ht="12.75">
      <c r="A2296" s="16"/>
      <c r="B2296" s="22"/>
      <c r="C2296" s="25"/>
      <c r="E2296" s="25"/>
      <c r="J2296" s="1"/>
      <c r="L2296" s="1"/>
    </row>
    <row r="2297" spans="1:12" ht="12.75">
      <c r="A2297" s="16"/>
      <c r="B2297" s="22"/>
      <c r="C2297" s="25"/>
      <c r="E2297" s="25"/>
      <c r="J2297" s="1"/>
      <c r="L2297" s="1"/>
    </row>
    <row r="2298" spans="1:12" ht="12.75">
      <c r="A2298" s="16"/>
      <c r="B2298" s="22"/>
      <c r="C2298" s="25"/>
      <c r="E2298" s="25"/>
      <c r="J2298" s="1"/>
      <c r="L2298" s="1"/>
    </row>
    <row r="2299" spans="1:12" ht="12.75">
      <c r="A2299" s="16"/>
      <c r="B2299" s="22"/>
      <c r="C2299" s="25"/>
      <c r="E2299" s="25"/>
      <c r="J2299" s="1"/>
      <c r="L2299" s="1"/>
    </row>
    <row r="2300" spans="1:12" ht="12.75">
      <c r="A2300" s="16"/>
      <c r="B2300" s="22"/>
      <c r="C2300" s="25"/>
      <c r="E2300" s="25"/>
      <c r="J2300" s="1"/>
      <c r="L2300" s="1"/>
    </row>
    <row r="2301" spans="1:12" ht="12.75">
      <c r="A2301" s="16"/>
      <c r="B2301" s="22"/>
      <c r="C2301" s="25"/>
      <c r="E2301" s="25"/>
      <c r="J2301" s="1"/>
      <c r="L2301" s="1"/>
    </row>
    <row r="2302" spans="1:12" ht="12.75">
      <c r="A2302" s="16"/>
      <c r="B2302" s="22"/>
      <c r="C2302" s="25"/>
      <c r="E2302" s="25"/>
      <c r="J2302" s="1"/>
      <c r="L2302" s="1"/>
    </row>
    <row r="2303" spans="1:12" ht="12.75">
      <c r="A2303" s="16"/>
      <c r="B2303" s="22"/>
      <c r="C2303" s="25"/>
      <c r="E2303" s="25"/>
      <c r="J2303" s="1"/>
      <c r="L2303" s="1"/>
    </row>
    <row r="2304" spans="1:12" ht="12.75">
      <c r="A2304" s="16"/>
      <c r="B2304" s="22"/>
      <c r="C2304" s="25"/>
      <c r="E2304" s="25"/>
      <c r="J2304" s="1"/>
      <c r="L2304" s="1"/>
    </row>
    <row r="2305" spans="1:12" ht="12.75">
      <c r="A2305" s="16"/>
      <c r="B2305" s="22"/>
      <c r="C2305" s="25"/>
      <c r="E2305" s="25"/>
      <c r="J2305" s="1"/>
      <c r="L2305" s="1"/>
    </row>
    <row r="2306" spans="1:12" ht="12.75">
      <c r="A2306" s="16"/>
      <c r="B2306" s="22"/>
      <c r="C2306" s="25"/>
      <c r="E2306" s="25"/>
      <c r="J2306" s="1"/>
      <c r="L2306" s="1"/>
    </row>
    <row r="2307" spans="1:12" ht="12.75">
      <c r="A2307" s="16"/>
      <c r="B2307" s="22"/>
      <c r="C2307" s="25"/>
      <c r="E2307" s="25"/>
      <c r="J2307" s="1"/>
      <c r="L2307" s="1"/>
    </row>
    <row r="2308" spans="1:12" ht="12.75">
      <c r="A2308" s="16"/>
      <c r="B2308" s="22"/>
      <c r="C2308" s="25"/>
      <c r="E2308" s="25"/>
      <c r="J2308" s="1"/>
      <c r="L2308" s="1"/>
    </row>
    <row r="2309" spans="1:12" ht="12.75">
      <c r="A2309" s="16"/>
      <c r="B2309" s="22"/>
      <c r="C2309" s="25"/>
      <c r="E2309" s="25"/>
      <c r="J2309" s="1"/>
      <c r="L2309" s="1"/>
    </row>
    <row r="2310" spans="1:12" ht="12.75">
      <c r="A2310" s="16"/>
      <c r="B2310" s="22"/>
      <c r="C2310" s="25"/>
      <c r="E2310" s="25"/>
      <c r="J2310" s="1"/>
      <c r="L2310" s="1"/>
    </row>
    <row r="2311" spans="1:12" ht="12.75">
      <c r="A2311" s="16"/>
      <c r="B2311" s="22"/>
      <c r="C2311" s="25"/>
      <c r="E2311" s="25"/>
      <c r="J2311" s="1"/>
      <c r="L2311" s="1"/>
    </row>
    <row r="2312" spans="1:12" ht="12.75">
      <c r="A2312" s="16"/>
      <c r="B2312" s="22"/>
      <c r="C2312" s="25"/>
      <c r="E2312" s="25"/>
      <c r="J2312" s="1"/>
      <c r="L2312" s="1"/>
    </row>
    <row r="2313" spans="1:12" ht="12.75">
      <c r="A2313" s="16"/>
      <c r="B2313" s="22"/>
      <c r="C2313" s="25"/>
      <c r="E2313" s="25"/>
      <c r="J2313" s="1"/>
      <c r="L2313" s="1"/>
    </row>
    <row r="2314" spans="1:12" ht="12.75">
      <c r="A2314" s="16"/>
      <c r="B2314" s="22"/>
      <c r="C2314" s="25"/>
      <c r="E2314" s="25"/>
      <c r="J2314" s="1"/>
      <c r="L2314" s="1"/>
    </row>
    <row r="2315" spans="1:12" ht="12.75">
      <c r="A2315" s="16"/>
      <c r="B2315" s="22"/>
      <c r="C2315" s="25"/>
      <c r="E2315" s="25"/>
      <c r="J2315" s="1"/>
      <c r="L2315" s="1"/>
    </row>
    <row r="2316" spans="1:12" ht="12.75">
      <c r="A2316" s="16"/>
      <c r="B2316" s="22"/>
      <c r="C2316" s="25"/>
      <c r="E2316" s="25"/>
      <c r="J2316" s="1"/>
      <c r="L2316" s="1"/>
    </row>
    <row r="2317" spans="1:12" ht="12.75">
      <c r="A2317" s="16"/>
      <c r="B2317" s="22"/>
      <c r="C2317" s="25"/>
      <c r="E2317" s="25"/>
      <c r="J2317" s="1"/>
      <c r="L2317" s="1"/>
    </row>
    <row r="2318" spans="1:12" ht="12.75">
      <c r="A2318" s="16"/>
      <c r="B2318" s="22"/>
      <c r="C2318" s="25"/>
      <c r="E2318" s="25"/>
      <c r="J2318" s="1"/>
      <c r="L2318" s="1"/>
    </row>
    <row r="2319" spans="1:12" ht="12.75">
      <c r="A2319" s="16"/>
      <c r="B2319" s="22"/>
      <c r="C2319" s="25"/>
      <c r="E2319" s="25"/>
      <c r="J2319" s="1"/>
      <c r="L2319" s="1"/>
    </row>
    <row r="2320" spans="1:12" ht="12.75">
      <c r="A2320" s="16"/>
      <c r="B2320" s="22"/>
      <c r="C2320" s="25"/>
      <c r="E2320" s="25"/>
      <c r="J2320" s="1"/>
      <c r="L2320" s="1"/>
    </row>
    <row r="2321" spans="1:12" ht="12.75">
      <c r="A2321" s="16"/>
      <c r="B2321" s="22"/>
      <c r="C2321" s="25"/>
      <c r="E2321" s="25"/>
      <c r="J2321" s="1"/>
      <c r="L2321" s="1"/>
    </row>
    <row r="2322" spans="1:12" ht="12.75">
      <c r="A2322" s="16"/>
      <c r="B2322" s="22"/>
      <c r="C2322" s="25"/>
      <c r="E2322" s="25"/>
      <c r="J2322" s="1"/>
      <c r="L2322" s="1"/>
    </row>
    <row r="2323" spans="1:12" ht="12.75">
      <c r="A2323" s="16"/>
      <c r="B2323" s="22"/>
      <c r="C2323" s="25"/>
      <c r="E2323" s="25"/>
      <c r="J2323" s="1"/>
      <c r="L2323" s="1"/>
    </row>
    <row r="2324" spans="1:12" ht="12.75">
      <c r="A2324" s="16"/>
      <c r="B2324" s="22"/>
      <c r="C2324" s="25"/>
      <c r="E2324" s="25"/>
      <c r="J2324" s="1"/>
      <c r="L2324" s="1"/>
    </row>
    <row r="2325" spans="1:12" ht="12.75">
      <c r="A2325" s="16"/>
      <c r="B2325" s="22"/>
      <c r="C2325" s="25"/>
      <c r="E2325" s="25"/>
      <c r="J2325" s="1"/>
      <c r="L2325" s="1"/>
    </row>
    <row r="2326" spans="1:12" ht="12.75">
      <c r="A2326" s="16"/>
      <c r="B2326" s="22"/>
      <c r="C2326" s="25"/>
      <c r="E2326" s="25"/>
      <c r="J2326" s="1"/>
      <c r="L2326" s="1"/>
    </row>
    <row r="2327" spans="1:12" ht="12.75">
      <c r="A2327" s="16"/>
      <c r="B2327" s="22"/>
      <c r="C2327" s="25"/>
      <c r="E2327" s="25"/>
      <c r="J2327" s="1"/>
      <c r="L2327" s="1"/>
    </row>
    <row r="2328" spans="1:12" ht="12.75">
      <c r="A2328" s="16"/>
      <c r="B2328" s="22"/>
      <c r="C2328" s="25"/>
      <c r="E2328" s="25"/>
      <c r="J2328" s="1"/>
      <c r="L2328" s="1"/>
    </row>
    <row r="2329" spans="1:12" ht="12.75">
      <c r="A2329" s="16"/>
      <c r="B2329" s="22"/>
      <c r="C2329" s="25"/>
      <c r="E2329" s="25"/>
      <c r="J2329" s="1"/>
      <c r="L2329" s="1"/>
    </row>
    <row r="2330" spans="1:12" ht="12.75">
      <c r="A2330" s="16"/>
      <c r="B2330" s="22"/>
      <c r="C2330" s="25"/>
      <c r="E2330" s="25"/>
      <c r="J2330" s="1"/>
      <c r="L2330" s="1"/>
    </row>
    <row r="2331" spans="1:12" ht="12.75">
      <c r="A2331" s="16"/>
      <c r="B2331" s="22"/>
      <c r="C2331" s="25"/>
      <c r="E2331" s="25"/>
      <c r="J2331" s="1"/>
      <c r="L2331" s="1"/>
    </row>
    <row r="2332" spans="1:12" ht="12.75">
      <c r="A2332" s="16"/>
      <c r="B2332" s="22"/>
      <c r="C2332" s="25"/>
      <c r="E2332" s="25"/>
      <c r="J2332" s="1"/>
      <c r="L2332" s="1"/>
    </row>
    <row r="2333" spans="1:12" ht="12.75">
      <c r="A2333" s="16"/>
      <c r="B2333" s="22"/>
      <c r="C2333" s="25"/>
      <c r="E2333" s="25"/>
      <c r="J2333" s="1"/>
      <c r="L2333" s="1"/>
    </row>
    <row r="2334" spans="1:12" ht="12.75">
      <c r="A2334" s="16"/>
      <c r="B2334" s="22"/>
      <c r="C2334" s="25"/>
      <c r="E2334" s="25"/>
      <c r="J2334" s="1"/>
      <c r="L2334" s="1"/>
    </row>
    <row r="2335" spans="1:12" ht="12.75">
      <c r="A2335" s="16"/>
      <c r="B2335" s="22"/>
      <c r="C2335" s="25"/>
      <c r="E2335" s="25"/>
      <c r="J2335" s="1"/>
      <c r="L2335" s="1"/>
    </row>
    <row r="2336" spans="1:12" ht="12.75">
      <c r="A2336" s="16"/>
      <c r="B2336" s="22"/>
      <c r="C2336" s="25"/>
      <c r="E2336" s="25"/>
      <c r="J2336" s="1"/>
      <c r="L2336" s="1"/>
    </row>
    <row r="2337" spans="1:12" ht="12.75">
      <c r="A2337" s="16"/>
      <c r="B2337" s="22"/>
      <c r="C2337" s="25"/>
      <c r="E2337" s="25"/>
      <c r="J2337" s="1"/>
      <c r="L2337" s="1"/>
    </row>
    <row r="2338" spans="1:12" ht="12.75">
      <c r="A2338" s="16"/>
      <c r="B2338" s="22"/>
      <c r="C2338" s="25"/>
      <c r="E2338" s="25"/>
      <c r="J2338" s="1"/>
      <c r="L2338" s="1"/>
    </row>
    <row r="2339" spans="1:12" ht="12.75">
      <c r="A2339" s="16"/>
      <c r="B2339" s="22"/>
      <c r="C2339" s="25"/>
      <c r="E2339" s="25"/>
      <c r="J2339" s="1"/>
      <c r="L2339" s="1"/>
    </row>
    <row r="2340" spans="1:12" ht="12.75">
      <c r="A2340" s="16"/>
      <c r="B2340" s="22"/>
      <c r="C2340" s="25"/>
      <c r="E2340" s="25"/>
      <c r="J2340" s="1"/>
      <c r="L2340" s="1"/>
    </row>
    <row r="2341" spans="1:12" ht="12.75">
      <c r="A2341" s="16"/>
      <c r="B2341" s="22"/>
      <c r="C2341" s="25"/>
      <c r="E2341" s="25"/>
      <c r="J2341" s="1"/>
      <c r="L2341" s="1"/>
    </row>
    <row r="2342" spans="1:12" ht="12.75">
      <c r="A2342" s="16"/>
      <c r="B2342" s="22"/>
      <c r="C2342" s="25"/>
      <c r="E2342" s="25"/>
      <c r="J2342" s="1"/>
      <c r="L2342" s="1"/>
    </row>
    <row r="2343" spans="1:12" ht="12.75">
      <c r="A2343" s="16"/>
      <c r="B2343" s="22"/>
      <c r="C2343" s="25"/>
      <c r="E2343" s="25"/>
      <c r="J2343" s="1"/>
      <c r="L2343" s="1"/>
    </row>
    <row r="2344" spans="1:12" ht="12.75">
      <c r="A2344" s="16"/>
      <c r="B2344" s="22"/>
      <c r="C2344" s="25"/>
      <c r="E2344" s="25"/>
      <c r="J2344" s="1"/>
      <c r="L2344" s="1"/>
    </row>
    <row r="2345" spans="1:12" ht="12.75">
      <c r="A2345" s="16"/>
      <c r="B2345" s="22"/>
      <c r="C2345" s="25"/>
      <c r="E2345" s="25"/>
      <c r="J2345" s="1"/>
      <c r="L2345" s="1"/>
    </row>
    <row r="2346" spans="1:12" ht="12.75">
      <c r="A2346" s="16"/>
      <c r="B2346" s="22"/>
      <c r="C2346" s="25"/>
      <c r="E2346" s="25"/>
      <c r="J2346" s="1"/>
      <c r="L2346" s="1"/>
    </row>
    <row r="2347" spans="1:12" ht="12.75">
      <c r="A2347" s="16"/>
      <c r="B2347" s="22"/>
      <c r="C2347" s="25"/>
      <c r="E2347" s="25"/>
      <c r="J2347" s="1"/>
      <c r="L2347" s="1"/>
    </row>
    <row r="2348" spans="1:12" ht="12.75">
      <c r="A2348" s="16"/>
      <c r="B2348" s="22"/>
      <c r="C2348" s="25"/>
      <c r="E2348" s="25"/>
      <c r="J2348" s="1"/>
      <c r="L2348" s="1"/>
    </row>
    <row r="2349" spans="1:12" ht="12.75">
      <c r="A2349" s="16"/>
      <c r="B2349" s="22"/>
      <c r="C2349" s="25"/>
      <c r="E2349" s="25"/>
      <c r="J2349" s="1"/>
      <c r="L2349" s="1"/>
    </row>
    <row r="2350" spans="1:12" ht="12.75">
      <c r="A2350" s="16"/>
      <c r="B2350" s="22"/>
      <c r="C2350" s="25"/>
      <c r="E2350" s="25"/>
      <c r="J2350" s="1"/>
      <c r="L2350" s="1"/>
    </row>
    <row r="2351" spans="1:12" ht="12.75">
      <c r="A2351" s="16"/>
      <c r="B2351" s="22"/>
      <c r="C2351" s="25"/>
      <c r="E2351" s="25"/>
      <c r="J2351" s="1"/>
      <c r="L2351" s="1"/>
    </row>
    <row r="2352" spans="1:12" ht="12.75">
      <c r="A2352" s="16"/>
      <c r="B2352" s="22"/>
      <c r="C2352" s="25"/>
      <c r="E2352" s="25"/>
      <c r="J2352" s="1"/>
      <c r="L2352" s="1"/>
    </row>
    <row r="2353" spans="1:12" ht="12.75">
      <c r="A2353" s="16"/>
      <c r="B2353" s="22"/>
      <c r="C2353" s="25"/>
      <c r="E2353" s="25"/>
      <c r="J2353" s="1"/>
      <c r="L2353" s="1"/>
    </row>
    <row r="2354" spans="1:12" ht="12.75">
      <c r="A2354" s="16"/>
      <c r="B2354" s="22"/>
      <c r="C2354" s="25"/>
      <c r="E2354" s="25"/>
      <c r="J2354" s="1"/>
      <c r="L2354" s="1"/>
    </row>
    <row r="2355" spans="1:12" ht="12.75">
      <c r="A2355" s="16"/>
      <c r="B2355" s="22"/>
      <c r="C2355" s="25"/>
      <c r="E2355" s="25"/>
      <c r="J2355" s="1"/>
      <c r="L2355" s="1"/>
    </row>
    <row r="2356" spans="1:12" ht="12.75">
      <c r="A2356" s="16"/>
      <c r="B2356" s="22"/>
      <c r="C2356" s="25"/>
      <c r="E2356" s="25"/>
      <c r="J2356" s="1"/>
      <c r="L2356" s="1"/>
    </row>
    <row r="2357" spans="1:12" ht="12.75">
      <c r="A2357" s="16"/>
      <c r="B2357" s="22"/>
      <c r="C2357" s="25"/>
      <c r="E2357" s="25"/>
      <c r="J2357" s="1"/>
      <c r="L2357" s="1"/>
    </row>
    <row r="2358" spans="1:12" ht="12.75">
      <c r="A2358" s="16"/>
      <c r="B2358" s="22"/>
      <c r="C2358" s="25"/>
      <c r="E2358" s="25"/>
      <c r="J2358" s="1"/>
      <c r="L2358" s="1"/>
    </row>
    <row r="2359" spans="1:12" ht="12.75">
      <c r="A2359" s="16"/>
      <c r="B2359" s="22"/>
      <c r="C2359" s="25"/>
      <c r="E2359" s="25"/>
      <c r="J2359" s="1"/>
      <c r="L2359" s="1"/>
    </row>
    <row r="2360" spans="1:12" ht="12.75">
      <c r="A2360" s="16"/>
      <c r="B2360" s="22"/>
      <c r="C2360" s="25"/>
      <c r="E2360" s="25"/>
      <c r="J2360" s="1"/>
      <c r="L2360" s="1"/>
    </row>
    <row r="2361" spans="1:12" ht="12.75">
      <c r="A2361" s="16"/>
      <c r="B2361" s="22"/>
      <c r="C2361" s="25"/>
      <c r="E2361" s="25"/>
      <c r="J2361" s="1"/>
      <c r="L2361" s="1"/>
    </row>
    <row r="2362" spans="1:12" ht="12.75">
      <c r="A2362" s="16"/>
      <c r="B2362" s="22"/>
      <c r="C2362" s="25"/>
      <c r="E2362" s="25"/>
      <c r="J2362" s="1"/>
      <c r="L2362" s="1"/>
    </row>
    <row r="2363" spans="1:12" ht="12.75">
      <c r="A2363" s="16"/>
      <c r="B2363" s="22"/>
      <c r="C2363" s="25"/>
      <c r="E2363" s="25"/>
      <c r="J2363" s="1"/>
      <c r="L2363" s="1"/>
    </row>
    <row r="2364" spans="1:12" ht="12.75">
      <c r="A2364" s="16"/>
      <c r="B2364" s="22"/>
      <c r="C2364" s="25"/>
      <c r="E2364" s="25"/>
      <c r="J2364" s="1"/>
      <c r="L2364" s="1"/>
    </row>
    <row r="2365" spans="1:12" ht="12.75">
      <c r="A2365" s="16"/>
      <c r="B2365" s="22"/>
      <c r="C2365" s="25"/>
      <c r="E2365" s="25"/>
      <c r="J2365" s="1"/>
      <c r="L2365" s="1"/>
    </row>
    <row r="2366" spans="1:12" ht="12.75">
      <c r="A2366" s="16"/>
      <c r="B2366" s="22"/>
      <c r="C2366" s="25"/>
      <c r="E2366" s="25"/>
      <c r="J2366" s="1"/>
      <c r="L2366" s="1"/>
    </row>
    <row r="2367" spans="1:12" ht="12.75">
      <c r="A2367" s="16"/>
      <c r="B2367" s="22"/>
      <c r="C2367" s="25"/>
      <c r="E2367" s="25"/>
      <c r="J2367" s="1"/>
      <c r="L2367" s="1"/>
    </row>
    <row r="2368" spans="1:12" ht="12.75">
      <c r="A2368" s="16"/>
      <c r="B2368" s="22"/>
      <c r="C2368" s="25"/>
      <c r="E2368" s="25"/>
      <c r="J2368" s="1"/>
      <c r="L2368" s="1"/>
    </row>
    <row r="2369" spans="1:12" ht="12.75">
      <c r="A2369" s="16"/>
      <c r="B2369" s="22"/>
      <c r="C2369" s="25"/>
      <c r="E2369" s="25"/>
      <c r="J2369" s="1"/>
      <c r="L2369" s="1"/>
    </row>
    <row r="2370" spans="1:12" ht="12.75">
      <c r="A2370" s="16"/>
      <c r="B2370" s="22"/>
      <c r="C2370" s="25"/>
      <c r="E2370" s="25"/>
      <c r="J2370" s="1"/>
      <c r="L2370" s="1"/>
    </row>
    <row r="2371" spans="1:12" ht="12.75">
      <c r="A2371" s="16"/>
      <c r="B2371" s="22"/>
      <c r="C2371" s="25"/>
      <c r="E2371" s="25"/>
      <c r="J2371" s="1"/>
      <c r="L2371" s="1"/>
    </row>
    <row r="2372" spans="1:12" ht="12.75">
      <c r="A2372" s="16"/>
      <c r="B2372" s="22"/>
      <c r="C2372" s="25"/>
      <c r="E2372" s="25"/>
      <c r="J2372" s="1"/>
      <c r="L2372" s="1"/>
    </row>
    <row r="2373" spans="1:12" ht="12.75">
      <c r="A2373" s="16"/>
      <c r="B2373" s="22"/>
      <c r="C2373" s="25"/>
      <c r="E2373" s="25"/>
      <c r="J2373" s="1"/>
      <c r="L2373" s="1"/>
    </row>
    <row r="2374" spans="1:12" ht="12.75">
      <c r="A2374" s="16"/>
      <c r="B2374" s="22"/>
      <c r="C2374" s="25"/>
      <c r="E2374" s="25"/>
      <c r="J2374" s="1"/>
      <c r="L2374" s="1"/>
    </row>
    <row r="2375" spans="1:12" ht="12.75">
      <c r="A2375" s="16"/>
      <c r="B2375" s="22"/>
      <c r="C2375" s="25"/>
      <c r="E2375" s="25"/>
      <c r="J2375" s="1"/>
      <c r="L2375" s="1"/>
    </row>
    <row r="2376" spans="1:12" ht="12.75">
      <c r="A2376" s="16"/>
      <c r="B2376" s="22"/>
      <c r="C2376" s="25"/>
      <c r="E2376" s="25"/>
      <c r="J2376" s="1"/>
      <c r="L2376" s="1"/>
    </row>
    <row r="2377" spans="1:12" ht="12.75">
      <c r="A2377" s="16"/>
      <c r="B2377" s="22"/>
      <c r="C2377" s="25"/>
      <c r="E2377" s="25"/>
      <c r="J2377" s="1"/>
      <c r="L2377" s="1"/>
    </row>
    <row r="2378" spans="1:12" ht="12.75">
      <c r="A2378" s="16"/>
      <c r="B2378" s="22"/>
      <c r="C2378" s="25"/>
      <c r="E2378" s="25"/>
      <c r="J2378" s="1"/>
      <c r="L2378" s="1"/>
    </row>
    <row r="2379" spans="1:12" ht="12.75">
      <c r="A2379" s="16"/>
      <c r="B2379" s="22"/>
      <c r="C2379" s="25"/>
      <c r="E2379" s="25"/>
      <c r="J2379" s="1"/>
      <c r="L2379" s="1"/>
    </row>
    <row r="2380" spans="1:12" ht="12.75">
      <c r="A2380" s="16"/>
      <c r="B2380" s="22"/>
      <c r="C2380" s="25"/>
      <c r="E2380" s="25"/>
      <c r="J2380" s="1"/>
      <c r="L2380" s="1"/>
    </row>
    <row r="2381" spans="1:12" ht="12.75">
      <c r="A2381" s="16"/>
      <c r="B2381" s="22"/>
      <c r="C2381" s="25"/>
      <c r="E2381" s="25"/>
      <c r="J2381" s="1"/>
      <c r="L2381" s="1"/>
    </row>
    <row r="2382" spans="1:12" ht="12.75">
      <c r="A2382" s="16"/>
      <c r="B2382" s="22"/>
      <c r="C2382" s="25"/>
      <c r="E2382" s="25"/>
      <c r="J2382" s="1"/>
      <c r="L2382" s="1"/>
    </row>
    <row r="2383" spans="1:12" ht="12.75">
      <c r="A2383" s="16"/>
      <c r="B2383" s="22"/>
      <c r="C2383" s="25"/>
      <c r="E2383" s="25"/>
      <c r="J2383" s="1"/>
      <c r="L2383" s="1"/>
    </row>
    <row r="2384" spans="1:12" ht="12.75">
      <c r="A2384" s="16"/>
      <c r="B2384" s="22"/>
      <c r="C2384" s="25"/>
      <c r="E2384" s="25"/>
      <c r="J2384" s="1"/>
      <c r="L2384" s="1"/>
    </row>
    <row r="2385" spans="1:12" ht="12.75">
      <c r="A2385" s="16"/>
      <c r="B2385" s="22"/>
      <c r="C2385" s="25"/>
      <c r="E2385" s="25"/>
      <c r="J2385" s="1"/>
      <c r="L2385" s="1"/>
    </row>
    <row r="2386" spans="1:12" ht="12.75">
      <c r="A2386" s="16"/>
      <c r="B2386" s="22"/>
      <c r="C2386" s="25"/>
      <c r="E2386" s="25"/>
      <c r="J2386" s="1"/>
      <c r="L2386" s="1"/>
    </row>
    <row r="2387" spans="1:12" ht="12.75">
      <c r="A2387" s="16"/>
      <c r="B2387" s="22"/>
      <c r="C2387" s="25"/>
      <c r="E2387" s="25"/>
      <c r="J2387" s="1"/>
      <c r="L2387" s="1"/>
    </row>
    <row r="2388" spans="1:12" ht="12.75">
      <c r="A2388" s="16"/>
      <c r="B2388" s="22"/>
      <c r="C2388" s="25"/>
      <c r="E2388" s="25"/>
      <c r="J2388" s="1"/>
      <c r="L2388" s="1"/>
    </row>
    <row r="2389" spans="1:12" ht="12.75">
      <c r="A2389" s="16"/>
      <c r="B2389" s="22"/>
      <c r="C2389" s="25"/>
      <c r="E2389" s="25"/>
      <c r="J2389" s="1"/>
      <c r="L2389" s="1"/>
    </row>
    <row r="2390" spans="1:12" ht="12.75">
      <c r="A2390" s="16"/>
      <c r="B2390" s="22"/>
      <c r="C2390" s="25"/>
      <c r="E2390" s="25"/>
      <c r="J2390" s="1"/>
      <c r="L2390" s="1"/>
    </row>
    <row r="2391" spans="1:12" ht="12.75">
      <c r="A2391" s="16"/>
      <c r="B2391" s="22"/>
      <c r="C2391" s="25"/>
      <c r="E2391" s="25"/>
      <c r="J2391" s="1"/>
      <c r="L2391" s="1"/>
    </row>
    <row r="2392" spans="1:12" ht="12.75">
      <c r="A2392" s="16"/>
      <c r="B2392" s="22"/>
      <c r="C2392" s="25"/>
      <c r="E2392" s="25"/>
      <c r="J2392" s="1"/>
      <c r="L2392" s="1"/>
    </row>
    <row r="2393" spans="1:12" ht="12.75">
      <c r="A2393" s="16"/>
      <c r="B2393" s="22"/>
      <c r="C2393" s="25"/>
      <c r="E2393" s="25"/>
      <c r="J2393" s="1"/>
      <c r="L2393" s="1"/>
    </row>
    <row r="2394" spans="1:12" ht="12.75">
      <c r="A2394" s="16"/>
      <c r="B2394" s="22"/>
      <c r="C2394" s="25"/>
      <c r="E2394" s="25"/>
      <c r="J2394" s="1"/>
      <c r="L2394" s="1"/>
    </row>
    <row r="2395" spans="1:12" ht="12.75">
      <c r="A2395" s="16"/>
      <c r="B2395" s="22"/>
      <c r="C2395" s="25"/>
      <c r="E2395" s="25"/>
      <c r="J2395" s="1"/>
      <c r="L2395" s="1"/>
    </row>
    <row r="2396" spans="1:12" ht="12.75">
      <c r="A2396" s="16"/>
      <c r="B2396" s="22"/>
      <c r="C2396" s="25"/>
      <c r="E2396" s="25"/>
      <c r="J2396" s="1"/>
      <c r="L2396" s="1"/>
    </row>
    <row r="2397" spans="1:12" ht="12.75">
      <c r="A2397" s="16"/>
      <c r="B2397" s="22"/>
      <c r="C2397" s="25"/>
      <c r="E2397" s="25"/>
      <c r="J2397" s="1"/>
      <c r="L2397" s="1"/>
    </row>
    <row r="2398" spans="1:12" ht="12.75">
      <c r="A2398" s="16"/>
      <c r="B2398" s="22"/>
      <c r="C2398" s="25"/>
      <c r="E2398" s="25"/>
      <c r="J2398" s="1"/>
      <c r="L2398" s="1"/>
    </row>
    <row r="2399" spans="1:12" ht="12.75">
      <c r="A2399" s="16"/>
      <c r="B2399" s="22"/>
      <c r="C2399" s="25"/>
      <c r="E2399" s="25"/>
      <c r="J2399" s="1"/>
      <c r="L2399" s="1"/>
    </row>
    <row r="2400" spans="1:12" ht="12.75">
      <c r="A2400" s="16"/>
      <c r="B2400" s="22"/>
      <c r="C2400" s="25"/>
      <c r="E2400" s="25"/>
      <c r="J2400" s="1"/>
      <c r="L2400" s="1"/>
    </row>
    <row r="2401" spans="1:12" ht="12.75">
      <c r="A2401" s="16"/>
      <c r="B2401" s="22"/>
      <c r="C2401" s="25"/>
      <c r="E2401" s="25"/>
      <c r="J2401" s="1"/>
      <c r="L2401" s="1"/>
    </row>
    <row r="2402" spans="1:12" ht="12.75">
      <c r="A2402" s="16"/>
      <c r="B2402" s="22"/>
      <c r="C2402" s="25"/>
      <c r="E2402" s="25"/>
      <c r="J2402" s="1"/>
      <c r="L2402" s="1"/>
    </row>
    <row r="2403" spans="1:12" ht="12.75">
      <c r="A2403" s="16"/>
      <c r="B2403" s="22"/>
      <c r="C2403" s="25"/>
      <c r="E2403" s="25"/>
      <c r="J2403" s="1"/>
      <c r="L2403" s="1"/>
    </row>
    <row r="2404" spans="1:12" ht="12.75">
      <c r="A2404" s="16"/>
      <c r="B2404" s="22"/>
      <c r="C2404" s="25"/>
      <c r="E2404" s="25"/>
      <c r="J2404" s="1"/>
      <c r="L2404" s="1"/>
    </row>
    <row r="2405" spans="1:12" ht="12.75">
      <c r="A2405" s="16"/>
      <c r="B2405" s="22"/>
      <c r="C2405" s="25"/>
      <c r="E2405" s="25"/>
      <c r="J2405" s="1"/>
      <c r="L2405" s="1"/>
    </row>
    <row r="2406" spans="1:12" ht="12.75">
      <c r="A2406" s="16"/>
      <c r="B2406" s="22"/>
      <c r="C2406" s="25"/>
      <c r="E2406" s="25"/>
      <c r="J2406" s="1"/>
      <c r="L2406" s="1"/>
    </row>
    <row r="2407" spans="1:12" ht="12.75">
      <c r="A2407" s="16"/>
      <c r="B2407" s="22"/>
      <c r="C2407" s="25"/>
      <c r="E2407" s="25"/>
      <c r="J2407" s="1"/>
      <c r="L2407" s="1"/>
    </row>
    <row r="2408" spans="1:12" ht="12.75">
      <c r="A2408" s="16"/>
      <c r="B2408" s="22"/>
      <c r="C2408" s="25"/>
      <c r="E2408" s="25"/>
      <c r="J2408" s="1"/>
      <c r="L2408" s="1"/>
    </row>
    <row r="2409" spans="1:12" ht="12.75">
      <c r="A2409" s="16"/>
      <c r="B2409" s="22"/>
      <c r="C2409" s="25"/>
      <c r="E2409" s="25"/>
      <c r="J2409" s="1"/>
      <c r="L2409" s="1"/>
    </row>
    <row r="2410" spans="1:12" ht="12.75">
      <c r="A2410" s="16"/>
      <c r="B2410" s="22"/>
      <c r="C2410" s="25"/>
      <c r="E2410" s="25"/>
      <c r="J2410" s="1"/>
      <c r="L2410" s="1"/>
    </row>
    <row r="2411" spans="1:12" ht="12.75">
      <c r="A2411" s="16"/>
      <c r="B2411" s="22"/>
      <c r="C2411" s="25"/>
      <c r="E2411" s="25"/>
      <c r="J2411" s="1"/>
      <c r="L2411" s="1"/>
    </row>
    <row r="2412" spans="1:12" ht="12.75">
      <c r="A2412" s="16"/>
      <c r="B2412" s="22"/>
      <c r="C2412" s="25"/>
      <c r="E2412" s="25"/>
      <c r="J2412" s="1"/>
      <c r="L2412" s="1"/>
    </row>
    <row r="2413" spans="1:12" ht="12.75">
      <c r="A2413" s="16"/>
      <c r="B2413" s="22"/>
      <c r="C2413" s="25"/>
      <c r="E2413" s="25"/>
      <c r="J2413" s="1"/>
      <c r="L2413" s="1"/>
    </row>
    <row r="2414" spans="1:12" ht="12.75">
      <c r="A2414" s="16"/>
      <c r="B2414" s="22"/>
      <c r="C2414" s="25"/>
      <c r="E2414" s="25"/>
      <c r="J2414" s="1"/>
      <c r="L2414" s="1"/>
    </row>
    <row r="2415" spans="1:12" ht="12.75">
      <c r="A2415" s="16"/>
      <c r="B2415" s="22"/>
      <c r="C2415" s="25"/>
      <c r="E2415" s="25"/>
      <c r="J2415" s="1"/>
      <c r="L2415" s="1"/>
    </row>
    <row r="2416" spans="1:12" ht="12.75">
      <c r="A2416" s="16"/>
      <c r="B2416" s="22"/>
      <c r="C2416" s="25"/>
      <c r="E2416" s="25"/>
      <c r="J2416" s="1"/>
      <c r="L2416" s="1"/>
    </row>
    <row r="2417" spans="1:12" ht="12.75">
      <c r="A2417" s="16"/>
      <c r="B2417" s="22"/>
      <c r="C2417" s="25"/>
      <c r="E2417" s="25"/>
      <c r="J2417" s="1"/>
      <c r="L2417" s="1"/>
    </row>
    <row r="2418" spans="1:12" ht="12.75">
      <c r="A2418" s="16"/>
      <c r="B2418" s="22"/>
      <c r="C2418" s="25"/>
      <c r="E2418" s="25"/>
      <c r="J2418" s="1"/>
      <c r="L2418" s="1"/>
    </row>
    <row r="2419" spans="1:12" ht="12.75">
      <c r="A2419" s="16"/>
      <c r="B2419" s="22"/>
      <c r="C2419" s="25"/>
      <c r="E2419" s="25"/>
      <c r="J2419" s="1"/>
      <c r="L2419" s="1"/>
    </row>
    <row r="2420" spans="1:12" ht="12.75">
      <c r="A2420" s="16"/>
      <c r="B2420" s="22"/>
      <c r="C2420" s="25"/>
      <c r="E2420" s="25"/>
      <c r="J2420" s="1"/>
      <c r="L2420" s="1"/>
    </row>
    <row r="2421" spans="1:12" ht="12.75">
      <c r="A2421" s="16"/>
      <c r="B2421" s="22"/>
      <c r="C2421" s="25"/>
      <c r="E2421" s="25"/>
      <c r="J2421" s="1"/>
      <c r="L2421" s="1"/>
    </row>
    <row r="2422" spans="1:12" ht="12.75">
      <c r="A2422" s="16"/>
      <c r="B2422" s="22"/>
      <c r="C2422" s="25"/>
      <c r="E2422" s="25"/>
      <c r="J2422" s="1"/>
      <c r="L2422" s="1"/>
    </row>
    <row r="2423" spans="1:12" ht="12.75">
      <c r="A2423" s="16"/>
      <c r="B2423" s="22"/>
      <c r="C2423" s="25"/>
      <c r="E2423" s="25"/>
      <c r="J2423" s="1"/>
      <c r="L2423" s="1"/>
    </row>
    <row r="2424" spans="1:12" ht="12.75">
      <c r="A2424" s="16"/>
      <c r="B2424" s="22"/>
      <c r="C2424" s="25"/>
      <c r="E2424" s="25"/>
      <c r="J2424" s="1"/>
      <c r="L2424" s="1"/>
    </row>
    <row r="2425" spans="1:12" ht="12.75">
      <c r="A2425" s="16"/>
      <c r="B2425" s="22"/>
      <c r="C2425" s="25"/>
      <c r="E2425" s="25"/>
      <c r="J2425" s="1"/>
      <c r="L2425" s="1"/>
    </row>
    <row r="2426" spans="1:12" ht="12.75">
      <c r="A2426" s="16"/>
      <c r="B2426" s="22"/>
      <c r="C2426" s="25"/>
      <c r="E2426" s="25"/>
      <c r="J2426" s="1"/>
      <c r="L2426" s="1"/>
    </row>
    <row r="2427" spans="1:12" ht="12.75">
      <c r="A2427" s="16"/>
      <c r="B2427" s="22"/>
      <c r="C2427" s="25"/>
      <c r="E2427" s="25"/>
      <c r="J2427" s="1"/>
      <c r="L2427" s="1"/>
    </row>
    <row r="2428" spans="1:12" ht="12.75">
      <c r="A2428" s="16"/>
      <c r="B2428" s="22"/>
      <c r="C2428" s="25"/>
      <c r="E2428" s="25"/>
      <c r="J2428" s="1"/>
      <c r="L2428" s="1"/>
    </row>
    <row r="2429" spans="1:12" ht="12.75">
      <c r="A2429" s="16"/>
      <c r="B2429" s="22"/>
      <c r="C2429" s="25"/>
      <c r="E2429" s="25"/>
      <c r="J2429" s="1"/>
      <c r="L2429" s="1"/>
    </row>
    <row r="2430" spans="1:12" ht="12.75">
      <c r="A2430" s="16"/>
      <c r="B2430" s="22"/>
      <c r="C2430" s="25"/>
      <c r="E2430" s="25"/>
      <c r="J2430" s="1"/>
      <c r="L2430" s="1"/>
    </row>
    <row r="2431" spans="1:12" ht="12.75">
      <c r="A2431" s="16"/>
      <c r="B2431" s="22"/>
      <c r="C2431" s="25"/>
      <c r="E2431" s="25"/>
      <c r="J2431" s="1"/>
      <c r="L2431" s="1"/>
    </row>
    <row r="2432" spans="1:12" ht="12.75">
      <c r="A2432" s="16"/>
      <c r="B2432" s="22"/>
      <c r="C2432" s="25"/>
      <c r="E2432" s="25"/>
      <c r="J2432" s="1"/>
      <c r="L2432" s="1"/>
    </row>
    <row r="2433" spans="1:12" ht="12.75">
      <c r="A2433" s="16"/>
      <c r="B2433" s="22"/>
      <c r="C2433" s="25"/>
      <c r="E2433" s="25"/>
      <c r="J2433" s="1"/>
      <c r="L2433" s="1"/>
    </row>
    <row r="2434" spans="1:12" ht="12.75">
      <c r="A2434" s="16"/>
      <c r="B2434" s="22"/>
      <c r="C2434" s="25"/>
      <c r="E2434" s="25"/>
      <c r="J2434" s="1"/>
      <c r="L2434" s="1"/>
    </row>
    <row r="2435" spans="1:12" ht="12.75">
      <c r="A2435" s="16"/>
      <c r="B2435" s="22"/>
      <c r="C2435" s="25"/>
      <c r="E2435" s="25"/>
      <c r="J2435" s="1"/>
      <c r="L2435" s="1"/>
    </row>
    <row r="2436" spans="1:12" ht="12.75">
      <c r="A2436" s="16"/>
      <c r="B2436" s="22"/>
      <c r="C2436" s="25"/>
      <c r="E2436" s="25"/>
      <c r="J2436" s="1"/>
      <c r="L2436" s="1"/>
    </row>
    <row r="2437" spans="1:12" ht="12.75">
      <c r="A2437" s="16"/>
      <c r="B2437" s="22"/>
      <c r="C2437" s="25"/>
      <c r="E2437" s="25"/>
      <c r="J2437" s="1"/>
      <c r="L2437" s="1"/>
    </row>
    <row r="2438" spans="1:12" ht="12.75">
      <c r="A2438" s="16"/>
      <c r="B2438" s="22"/>
      <c r="C2438" s="25"/>
      <c r="E2438" s="25"/>
      <c r="J2438" s="1"/>
      <c r="L2438" s="1"/>
    </row>
    <row r="2439" spans="1:12" ht="12.75">
      <c r="A2439" s="16"/>
      <c r="B2439" s="22"/>
      <c r="C2439" s="25"/>
      <c r="E2439" s="25"/>
      <c r="J2439" s="1"/>
      <c r="L2439" s="1"/>
    </row>
    <row r="2440" spans="1:12" ht="12.75">
      <c r="A2440" s="16"/>
      <c r="B2440" s="22"/>
      <c r="C2440" s="25"/>
      <c r="E2440" s="25"/>
      <c r="J2440" s="1"/>
      <c r="L2440" s="1"/>
    </row>
    <row r="2441" spans="1:12" ht="12.75">
      <c r="A2441" s="16"/>
      <c r="B2441" s="22"/>
      <c r="C2441" s="25"/>
      <c r="E2441" s="25"/>
      <c r="J2441" s="1"/>
      <c r="L2441" s="1"/>
    </row>
    <row r="2442" spans="1:12" ht="12.75">
      <c r="A2442" s="16"/>
      <c r="B2442" s="22"/>
      <c r="C2442" s="25"/>
      <c r="E2442" s="25"/>
      <c r="J2442" s="1"/>
      <c r="L2442" s="1"/>
    </row>
    <row r="2443" spans="1:12" ht="12.75">
      <c r="A2443" s="16"/>
      <c r="B2443" s="22"/>
      <c r="C2443" s="25"/>
      <c r="E2443" s="25"/>
      <c r="J2443" s="1"/>
      <c r="L2443" s="1"/>
    </row>
    <row r="2444" spans="1:12" ht="12.75">
      <c r="A2444" s="16"/>
      <c r="B2444" s="22"/>
      <c r="C2444" s="25"/>
      <c r="E2444" s="25"/>
      <c r="J2444" s="1"/>
      <c r="L2444" s="1"/>
    </row>
    <row r="2445" spans="1:12" ht="12.75">
      <c r="A2445" s="16"/>
      <c r="B2445" s="22"/>
      <c r="C2445" s="25"/>
      <c r="E2445" s="25"/>
      <c r="J2445" s="1"/>
      <c r="L2445" s="1"/>
    </row>
    <row r="2446" spans="1:12" ht="12.75">
      <c r="A2446" s="16"/>
      <c r="B2446" s="22"/>
      <c r="C2446" s="25"/>
      <c r="E2446" s="25"/>
      <c r="J2446" s="1"/>
      <c r="L2446" s="1"/>
    </row>
    <row r="2447" spans="1:12" ht="12.75">
      <c r="A2447" s="16"/>
      <c r="B2447" s="22"/>
      <c r="C2447" s="25"/>
      <c r="E2447" s="25"/>
      <c r="J2447" s="1"/>
      <c r="L2447" s="1"/>
    </row>
    <row r="2448" spans="1:12" ht="12.75">
      <c r="A2448" s="16"/>
      <c r="B2448" s="22"/>
      <c r="C2448" s="25"/>
      <c r="E2448" s="25"/>
      <c r="J2448" s="1"/>
      <c r="L2448" s="1"/>
    </row>
    <row r="2449" spans="1:12" ht="12.75">
      <c r="A2449" s="16"/>
      <c r="B2449" s="22"/>
      <c r="C2449" s="25"/>
      <c r="E2449" s="25"/>
      <c r="J2449" s="1"/>
      <c r="L2449" s="1"/>
    </row>
    <row r="2450" spans="1:12" ht="12.75">
      <c r="A2450" s="16"/>
      <c r="B2450" s="22"/>
      <c r="C2450" s="25"/>
      <c r="E2450" s="25"/>
      <c r="J2450" s="1"/>
      <c r="L2450" s="1"/>
    </row>
    <row r="2451" spans="1:12" ht="12.75">
      <c r="A2451" s="16"/>
      <c r="B2451" s="22"/>
      <c r="C2451" s="25"/>
      <c r="E2451" s="25"/>
      <c r="J2451" s="1"/>
      <c r="L2451" s="1"/>
    </row>
    <row r="2452" spans="1:12" ht="12.75">
      <c r="A2452" s="16"/>
      <c r="B2452" s="22"/>
      <c r="C2452" s="25"/>
      <c r="E2452" s="25"/>
      <c r="J2452" s="1"/>
      <c r="L2452" s="1"/>
    </row>
    <row r="2453" spans="1:12" ht="12.75">
      <c r="A2453" s="16"/>
      <c r="B2453" s="22"/>
      <c r="C2453" s="25"/>
      <c r="E2453" s="25"/>
      <c r="J2453" s="1"/>
      <c r="L2453" s="1"/>
    </row>
    <row r="2454" spans="1:12" ht="12.75">
      <c r="A2454" s="16"/>
      <c r="B2454" s="22"/>
      <c r="C2454" s="25"/>
      <c r="E2454" s="25"/>
      <c r="J2454" s="1"/>
      <c r="L2454" s="1"/>
    </row>
    <row r="2455" spans="1:12" ht="12.75">
      <c r="A2455" s="16"/>
      <c r="B2455" s="22"/>
      <c r="C2455" s="25"/>
      <c r="E2455" s="25"/>
      <c r="J2455" s="1"/>
      <c r="L2455" s="1"/>
    </row>
    <row r="2456" spans="1:12" ht="12.75">
      <c r="A2456" s="16"/>
      <c r="B2456" s="22"/>
      <c r="C2456" s="25"/>
      <c r="E2456" s="25"/>
      <c r="J2456" s="1"/>
      <c r="L2456" s="1"/>
    </row>
    <row r="2457" spans="1:12" ht="12.75">
      <c r="A2457" s="16"/>
      <c r="B2457" s="22"/>
      <c r="C2457" s="25"/>
      <c r="E2457" s="25"/>
      <c r="J2457" s="1"/>
      <c r="L2457" s="1"/>
    </row>
    <row r="2458" spans="1:12" ht="12.75">
      <c r="A2458" s="16"/>
      <c r="B2458" s="22"/>
      <c r="C2458" s="25"/>
      <c r="E2458" s="25"/>
      <c r="J2458" s="1"/>
      <c r="L2458" s="1"/>
    </row>
    <row r="2459" spans="1:12" ht="12.75">
      <c r="A2459" s="16"/>
      <c r="B2459" s="22"/>
      <c r="C2459" s="25"/>
      <c r="E2459" s="25"/>
      <c r="J2459" s="1"/>
      <c r="L2459" s="1"/>
    </row>
    <row r="2460" spans="1:12" ht="12.75">
      <c r="A2460" s="16"/>
      <c r="B2460" s="22"/>
      <c r="C2460" s="25"/>
      <c r="E2460" s="25"/>
      <c r="J2460" s="1"/>
      <c r="L2460" s="1"/>
    </row>
    <row r="2461" spans="1:12" ht="12.75">
      <c r="A2461" s="16"/>
      <c r="B2461" s="22"/>
      <c r="C2461" s="25"/>
      <c r="E2461" s="25"/>
      <c r="J2461" s="1"/>
      <c r="L2461" s="1"/>
    </row>
    <row r="2462" spans="1:12" ht="12.75">
      <c r="A2462" s="16"/>
      <c r="B2462" s="22"/>
      <c r="C2462" s="25"/>
      <c r="E2462" s="25"/>
      <c r="J2462" s="1"/>
      <c r="L2462" s="1"/>
    </row>
    <row r="2463" spans="1:12" ht="12.75">
      <c r="A2463" s="16"/>
      <c r="B2463" s="22"/>
      <c r="C2463" s="25"/>
      <c r="E2463" s="25"/>
      <c r="J2463" s="1"/>
      <c r="L2463" s="1"/>
    </row>
    <row r="2464" spans="1:12" ht="12.75">
      <c r="A2464" s="16"/>
      <c r="B2464" s="22"/>
      <c r="C2464" s="25"/>
      <c r="E2464" s="25"/>
      <c r="J2464" s="1"/>
      <c r="L2464" s="1"/>
    </row>
    <row r="2465" spans="1:12" ht="12.75">
      <c r="A2465" s="16"/>
      <c r="B2465" s="22"/>
      <c r="C2465" s="25"/>
      <c r="E2465" s="25"/>
      <c r="J2465" s="1"/>
      <c r="L2465" s="1"/>
    </row>
    <row r="2466" spans="1:12" ht="12.75">
      <c r="A2466" s="16"/>
      <c r="B2466" s="22"/>
      <c r="C2466" s="25"/>
      <c r="E2466" s="25"/>
      <c r="J2466" s="1"/>
      <c r="L2466" s="1"/>
    </row>
    <row r="2467" spans="1:12" ht="12.75">
      <c r="A2467" s="16"/>
      <c r="B2467" s="22"/>
      <c r="C2467" s="25"/>
      <c r="E2467" s="25"/>
      <c r="J2467" s="1"/>
      <c r="L2467" s="1"/>
    </row>
    <row r="2468" spans="1:12" ht="12.75">
      <c r="A2468" s="16"/>
      <c r="B2468" s="22"/>
      <c r="C2468" s="25"/>
      <c r="E2468" s="25"/>
      <c r="J2468" s="1"/>
      <c r="L2468" s="1"/>
    </row>
    <row r="2469" spans="1:12" ht="12.75">
      <c r="A2469" s="16"/>
      <c r="B2469" s="22"/>
      <c r="C2469" s="25"/>
      <c r="E2469" s="25"/>
      <c r="J2469" s="1"/>
      <c r="L2469" s="1"/>
    </row>
    <row r="2470" spans="1:12" ht="12.75">
      <c r="A2470" s="16"/>
      <c r="B2470" s="22"/>
      <c r="C2470" s="25"/>
      <c r="E2470" s="25"/>
      <c r="J2470" s="1"/>
      <c r="L2470" s="1"/>
    </row>
    <row r="2471" spans="1:12" ht="12.75">
      <c r="A2471" s="16"/>
      <c r="B2471" s="22"/>
      <c r="C2471" s="25"/>
      <c r="E2471" s="25"/>
      <c r="J2471" s="1"/>
      <c r="L2471" s="1"/>
    </row>
    <row r="2472" spans="1:12" ht="12.75">
      <c r="A2472" s="16"/>
      <c r="B2472" s="22"/>
      <c r="C2472" s="25"/>
      <c r="E2472" s="25"/>
      <c r="J2472" s="1"/>
      <c r="L2472" s="1"/>
    </row>
    <row r="2473" spans="1:12" ht="12.75">
      <c r="A2473" s="16"/>
      <c r="B2473" s="22"/>
      <c r="C2473" s="25"/>
      <c r="E2473" s="25"/>
      <c r="J2473" s="1"/>
      <c r="L2473" s="1"/>
    </row>
    <row r="2474" spans="1:12" ht="12.75">
      <c r="A2474" s="16"/>
      <c r="B2474" s="22"/>
      <c r="C2474" s="25"/>
      <c r="E2474" s="25"/>
      <c r="J2474" s="1"/>
      <c r="L2474" s="1"/>
    </row>
    <row r="2475" spans="1:12" ht="12.75">
      <c r="A2475" s="16"/>
      <c r="B2475" s="22"/>
      <c r="C2475" s="25"/>
      <c r="E2475" s="25"/>
      <c r="J2475" s="1"/>
      <c r="L2475" s="1"/>
    </row>
    <row r="2476" spans="1:12" ht="12.75">
      <c r="A2476" s="16"/>
      <c r="B2476" s="22"/>
      <c r="C2476" s="25"/>
      <c r="E2476" s="25"/>
      <c r="J2476" s="1"/>
      <c r="L2476" s="1"/>
    </row>
    <row r="2477" spans="1:12" ht="12.75">
      <c r="A2477" s="16"/>
      <c r="B2477" s="22"/>
      <c r="C2477" s="25"/>
      <c r="E2477" s="25"/>
      <c r="J2477" s="1"/>
      <c r="L2477" s="1"/>
    </row>
    <row r="2478" spans="1:12" ht="12.75">
      <c r="A2478" s="16"/>
      <c r="B2478" s="22"/>
      <c r="C2478" s="25"/>
      <c r="E2478" s="25"/>
      <c r="J2478" s="1"/>
      <c r="L2478" s="1"/>
    </row>
    <row r="2479" spans="1:12" ht="12.75">
      <c r="A2479" s="16"/>
      <c r="B2479" s="22"/>
      <c r="C2479" s="25"/>
      <c r="E2479" s="25"/>
      <c r="J2479" s="1"/>
      <c r="L2479" s="1"/>
    </row>
    <row r="2480" spans="1:12" ht="12.75">
      <c r="A2480" s="16"/>
      <c r="B2480" s="22"/>
      <c r="C2480" s="25"/>
      <c r="E2480" s="25"/>
      <c r="J2480" s="1"/>
      <c r="L2480" s="1"/>
    </row>
    <row r="2481" spans="1:12" ht="12.75">
      <c r="A2481" s="16"/>
      <c r="B2481" s="22"/>
      <c r="C2481" s="25"/>
      <c r="E2481" s="25"/>
      <c r="J2481" s="1"/>
      <c r="L2481" s="1"/>
    </row>
    <row r="2482" spans="1:12" ht="12.75">
      <c r="A2482" s="16"/>
      <c r="B2482" s="22"/>
      <c r="C2482" s="25"/>
      <c r="E2482" s="25"/>
      <c r="J2482" s="1"/>
      <c r="L2482" s="1"/>
    </row>
    <row r="2483" spans="1:12" ht="12.75">
      <c r="A2483" s="16"/>
      <c r="B2483" s="22"/>
      <c r="C2483" s="25"/>
      <c r="E2483" s="25"/>
      <c r="J2483" s="1"/>
      <c r="L2483" s="1"/>
    </row>
    <row r="2484" spans="1:12" ht="12.75">
      <c r="A2484" s="16"/>
      <c r="B2484" s="22"/>
      <c r="C2484" s="25"/>
      <c r="E2484" s="25"/>
      <c r="J2484" s="1"/>
      <c r="L2484" s="1"/>
    </row>
    <row r="2485" spans="1:12" ht="12.75">
      <c r="A2485" s="16"/>
      <c r="B2485" s="22"/>
      <c r="C2485" s="25"/>
      <c r="E2485" s="25"/>
      <c r="J2485" s="1"/>
      <c r="L2485" s="1"/>
    </row>
    <row r="2486" spans="1:12" ht="12.75">
      <c r="A2486" s="16"/>
      <c r="B2486" s="22"/>
      <c r="C2486" s="25"/>
      <c r="E2486" s="25"/>
      <c r="J2486" s="1"/>
      <c r="L2486" s="1"/>
    </row>
    <row r="2487" spans="1:12" ht="12.75">
      <c r="A2487" s="16"/>
      <c r="B2487" s="22"/>
      <c r="C2487" s="25"/>
      <c r="E2487" s="25"/>
      <c r="J2487" s="1"/>
      <c r="L2487" s="1"/>
    </row>
    <row r="2488" spans="1:12" ht="12.75">
      <c r="A2488" s="16"/>
      <c r="B2488" s="22"/>
      <c r="C2488" s="25"/>
      <c r="E2488" s="25"/>
      <c r="J2488" s="1"/>
      <c r="L2488" s="1"/>
    </row>
    <row r="2489" spans="1:12" ht="12.75">
      <c r="A2489" s="16"/>
      <c r="B2489" s="22"/>
      <c r="C2489" s="25"/>
      <c r="E2489" s="25"/>
      <c r="J2489" s="1"/>
      <c r="L2489" s="1"/>
    </row>
    <row r="2490" spans="1:12" ht="12.75">
      <c r="A2490" s="16"/>
      <c r="B2490" s="22"/>
      <c r="C2490" s="25"/>
      <c r="E2490" s="25"/>
      <c r="J2490" s="1"/>
      <c r="L2490" s="1"/>
    </row>
    <row r="2491" spans="1:12" ht="12.75">
      <c r="A2491" s="16"/>
      <c r="B2491" s="22"/>
      <c r="C2491" s="25"/>
      <c r="E2491" s="25"/>
      <c r="J2491" s="1"/>
      <c r="L2491" s="1"/>
    </row>
    <row r="2492" spans="1:12" ht="12.75">
      <c r="A2492" s="16"/>
      <c r="B2492" s="22"/>
      <c r="C2492" s="25"/>
      <c r="E2492" s="25"/>
      <c r="J2492" s="1"/>
      <c r="L2492" s="1"/>
    </row>
    <row r="2493" spans="1:12" ht="12.75">
      <c r="A2493" s="16"/>
      <c r="B2493" s="22"/>
      <c r="C2493" s="25"/>
      <c r="E2493" s="25"/>
      <c r="J2493" s="1"/>
      <c r="L2493" s="1"/>
    </row>
    <row r="2494" spans="1:12" ht="12.75">
      <c r="A2494" s="16"/>
      <c r="B2494" s="22"/>
      <c r="C2494" s="25"/>
      <c r="E2494" s="25"/>
      <c r="J2494" s="1"/>
      <c r="L2494" s="1"/>
    </row>
    <row r="2495" spans="1:12" ht="12.75">
      <c r="A2495" s="16"/>
      <c r="B2495" s="22"/>
      <c r="C2495" s="25"/>
      <c r="E2495" s="25"/>
      <c r="J2495" s="1"/>
      <c r="L2495" s="1"/>
    </row>
    <row r="2496" spans="1:12" ht="12.75">
      <c r="A2496" s="16"/>
      <c r="B2496" s="22"/>
      <c r="C2496" s="25"/>
      <c r="E2496" s="25"/>
      <c r="J2496" s="1"/>
      <c r="L2496" s="1"/>
    </row>
    <row r="2497" spans="1:12" ht="12.75">
      <c r="A2497" s="16"/>
      <c r="B2497" s="22"/>
      <c r="C2497" s="25"/>
      <c r="E2497" s="25"/>
      <c r="J2497" s="1"/>
      <c r="L2497" s="1"/>
    </row>
    <row r="2498" spans="1:12" ht="12.75">
      <c r="A2498" s="16"/>
      <c r="B2498" s="22"/>
      <c r="C2498" s="25"/>
      <c r="E2498" s="25"/>
      <c r="J2498" s="1"/>
      <c r="L2498" s="1"/>
    </row>
    <row r="2499" spans="1:12" ht="12.75">
      <c r="A2499" s="16"/>
      <c r="B2499" s="22"/>
      <c r="C2499" s="25"/>
      <c r="E2499" s="25"/>
      <c r="J2499" s="1"/>
      <c r="L2499" s="1"/>
    </row>
    <row r="2500" spans="1:12" ht="12.75">
      <c r="A2500" s="16"/>
      <c r="B2500" s="22"/>
      <c r="C2500" s="25"/>
      <c r="E2500" s="25"/>
      <c r="J2500" s="1"/>
      <c r="L2500" s="1"/>
    </row>
    <row r="2501" spans="1:12" ht="12.75">
      <c r="A2501" s="16"/>
      <c r="B2501" s="22"/>
      <c r="C2501" s="25"/>
      <c r="E2501" s="25"/>
      <c r="J2501" s="1"/>
      <c r="L2501" s="1"/>
    </row>
    <row r="2502" spans="1:12" ht="12.75">
      <c r="A2502" s="16"/>
      <c r="B2502" s="22"/>
      <c r="C2502" s="25"/>
      <c r="E2502" s="25"/>
      <c r="J2502" s="1"/>
      <c r="L2502" s="1"/>
    </row>
    <row r="2503" spans="1:12" ht="12.75">
      <c r="A2503" s="16"/>
      <c r="B2503" s="22"/>
      <c r="C2503" s="25"/>
      <c r="E2503" s="25"/>
      <c r="J2503" s="1"/>
      <c r="L2503" s="1"/>
    </row>
    <row r="2504" spans="1:12" ht="12.75">
      <c r="A2504" s="16"/>
      <c r="B2504" s="22"/>
      <c r="C2504" s="25"/>
      <c r="E2504" s="25"/>
      <c r="J2504" s="1"/>
      <c r="L2504" s="1"/>
    </row>
    <row r="2505" spans="1:12" ht="12.75">
      <c r="A2505" s="16"/>
      <c r="B2505" s="22"/>
      <c r="C2505" s="25"/>
      <c r="E2505" s="25"/>
      <c r="J2505" s="1"/>
      <c r="L2505" s="1"/>
    </row>
    <row r="2506" spans="1:12" ht="12.75">
      <c r="A2506" s="16"/>
      <c r="B2506" s="22"/>
      <c r="C2506" s="25"/>
      <c r="E2506" s="25"/>
      <c r="J2506" s="1"/>
      <c r="L2506" s="1"/>
    </row>
    <row r="2507" spans="1:12" ht="12.75">
      <c r="A2507" s="16"/>
      <c r="B2507" s="22"/>
      <c r="C2507" s="25"/>
      <c r="E2507" s="25"/>
      <c r="J2507" s="1"/>
      <c r="L2507" s="1"/>
    </row>
    <row r="2508" spans="1:12" ht="12.75">
      <c r="A2508" s="16"/>
      <c r="B2508" s="22"/>
      <c r="C2508" s="25"/>
      <c r="E2508" s="25"/>
      <c r="J2508" s="1"/>
      <c r="L2508" s="1"/>
    </row>
    <row r="2509" spans="1:12" ht="12.75">
      <c r="A2509" s="16"/>
      <c r="B2509" s="22"/>
      <c r="C2509" s="25"/>
      <c r="E2509" s="25"/>
      <c r="J2509" s="1"/>
      <c r="L2509" s="1"/>
    </row>
    <row r="2510" spans="1:12" ht="12.75">
      <c r="A2510" s="16"/>
      <c r="B2510" s="22"/>
      <c r="C2510" s="25"/>
      <c r="E2510" s="25"/>
      <c r="J2510" s="1"/>
      <c r="L2510" s="1"/>
    </row>
    <row r="2511" spans="1:12" ht="12.75">
      <c r="A2511" s="16"/>
      <c r="B2511" s="22"/>
      <c r="C2511" s="25"/>
      <c r="E2511" s="25"/>
      <c r="J2511" s="1"/>
      <c r="L2511" s="1"/>
    </row>
    <row r="2512" spans="1:12" ht="12.75">
      <c r="A2512" s="16"/>
      <c r="B2512" s="22"/>
      <c r="C2512" s="25"/>
      <c r="E2512" s="25"/>
      <c r="J2512" s="1"/>
      <c r="L2512" s="1"/>
    </row>
    <row r="2513" spans="1:12" ht="12.75">
      <c r="A2513" s="16"/>
      <c r="B2513" s="22"/>
      <c r="C2513" s="25"/>
      <c r="E2513" s="25"/>
      <c r="J2513" s="1"/>
      <c r="L2513" s="1"/>
    </row>
    <row r="2514" spans="1:12" ht="12.75">
      <c r="A2514" s="16"/>
      <c r="B2514" s="22"/>
      <c r="C2514" s="25"/>
      <c r="E2514" s="25"/>
      <c r="J2514" s="1"/>
      <c r="L2514" s="1"/>
    </row>
    <row r="2515" spans="1:12" ht="12.75">
      <c r="A2515" s="16"/>
      <c r="B2515" s="22"/>
      <c r="C2515" s="25"/>
      <c r="E2515" s="25"/>
      <c r="J2515" s="1"/>
      <c r="L2515" s="1"/>
    </row>
    <row r="2516" spans="1:12" ht="12.75">
      <c r="A2516" s="16"/>
      <c r="B2516" s="22"/>
      <c r="C2516" s="25"/>
      <c r="E2516" s="25"/>
      <c r="J2516" s="1"/>
      <c r="L2516" s="1"/>
    </row>
    <row r="2517" spans="1:12" ht="12.75">
      <c r="A2517" s="16"/>
      <c r="B2517" s="22"/>
      <c r="C2517" s="25"/>
      <c r="E2517" s="25"/>
      <c r="J2517" s="1"/>
      <c r="L2517" s="1"/>
    </row>
    <row r="2518" spans="1:12" ht="12.75">
      <c r="A2518" s="16"/>
      <c r="B2518" s="22"/>
      <c r="C2518" s="25"/>
      <c r="E2518" s="25"/>
      <c r="J2518" s="1"/>
      <c r="L2518" s="1"/>
    </row>
    <row r="2519" spans="1:12" ht="12.75">
      <c r="A2519" s="16"/>
      <c r="B2519" s="22"/>
      <c r="C2519" s="25"/>
      <c r="E2519" s="25"/>
      <c r="J2519" s="1"/>
      <c r="L2519" s="1"/>
    </row>
    <row r="2520" spans="1:12" ht="12.75">
      <c r="A2520" s="16"/>
      <c r="B2520" s="22"/>
      <c r="C2520" s="25"/>
      <c r="E2520" s="25"/>
      <c r="J2520" s="1"/>
      <c r="L2520" s="1"/>
    </row>
    <row r="2521" spans="1:12" ht="12.75">
      <c r="A2521" s="16"/>
      <c r="B2521" s="22"/>
      <c r="C2521" s="25"/>
      <c r="E2521" s="25"/>
      <c r="J2521" s="1"/>
      <c r="L2521" s="1"/>
    </row>
    <row r="2522" spans="1:12" ht="12.75">
      <c r="A2522" s="16"/>
      <c r="B2522" s="22"/>
      <c r="C2522" s="25"/>
      <c r="E2522" s="25"/>
      <c r="J2522" s="1"/>
      <c r="L2522" s="1"/>
    </row>
    <row r="2523" spans="1:12" ht="12.75">
      <c r="A2523" s="16"/>
      <c r="B2523" s="22"/>
      <c r="C2523" s="25"/>
      <c r="E2523" s="25"/>
      <c r="J2523" s="1"/>
      <c r="L2523" s="1"/>
    </row>
    <row r="2524" spans="1:12" ht="12.75">
      <c r="A2524" s="16"/>
      <c r="B2524" s="22"/>
      <c r="C2524" s="25"/>
      <c r="E2524" s="25"/>
      <c r="J2524" s="1"/>
      <c r="L2524" s="1"/>
    </row>
    <row r="2525" spans="1:12" ht="12.75">
      <c r="A2525" s="16"/>
      <c r="B2525" s="22"/>
      <c r="C2525" s="25"/>
      <c r="E2525" s="25"/>
      <c r="J2525" s="1"/>
      <c r="L2525" s="1"/>
    </row>
    <row r="2526" spans="1:12" ht="12.75">
      <c r="A2526" s="16"/>
      <c r="B2526" s="22"/>
      <c r="C2526" s="25"/>
      <c r="E2526" s="25"/>
      <c r="J2526" s="1"/>
      <c r="L2526" s="1"/>
    </row>
    <row r="2527" spans="1:12" ht="12.75">
      <c r="A2527" s="16"/>
      <c r="B2527" s="22"/>
      <c r="C2527" s="25"/>
      <c r="E2527" s="25"/>
      <c r="J2527" s="1"/>
      <c r="L2527" s="1"/>
    </row>
    <row r="2528" spans="1:12" ht="12.75">
      <c r="A2528" s="16"/>
      <c r="B2528" s="22"/>
      <c r="C2528" s="25"/>
      <c r="E2528" s="25"/>
      <c r="J2528" s="1"/>
      <c r="L2528" s="1"/>
    </row>
    <row r="2529" spans="1:12" ht="12.75">
      <c r="A2529" s="16"/>
      <c r="B2529" s="22"/>
      <c r="C2529" s="25"/>
      <c r="E2529" s="25"/>
      <c r="J2529" s="1"/>
      <c r="L2529" s="1"/>
    </row>
    <row r="2530" spans="1:12" ht="12.75">
      <c r="A2530" s="16"/>
      <c r="B2530" s="22"/>
      <c r="C2530" s="25"/>
      <c r="E2530" s="25"/>
      <c r="J2530" s="1"/>
      <c r="L2530" s="1"/>
    </row>
    <row r="2531" spans="1:12" ht="12.75">
      <c r="A2531" s="16"/>
      <c r="B2531" s="22"/>
      <c r="C2531" s="25"/>
      <c r="E2531" s="25"/>
      <c r="J2531" s="1"/>
      <c r="L2531" s="1"/>
    </row>
    <row r="2532" spans="1:12" ht="12.75">
      <c r="A2532" s="16"/>
      <c r="B2532" s="22"/>
      <c r="C2532" s="25"/>
      <c r="E2532" s="25"/>
      <c r="J2532" s="1"/>
      <c r="L2532" s="1"/>
    </row>
    <row r="2533" spans="1:12" ht="12.75">
      <c r="A2533" s="16"/>
      <c r="B2533" s="22"/>
      <c r="C2533" s="25"/>
      <c r="E2533" s="25"/>
      <c r="J2533" s="1"/>
      <c r="L2533" s="1"/>
    </row>
    <row r="2534" spans="1:12" ht="12.75">
      <c r="A2534" s="16"/>
      <c r="B2534" s="22"/>
      <c r="C2534" s="25"/>
      <c r="E2534" s="25"/>
      <c r="J2534" s="1"/>
      <c r="L2534" s="1"/>
    </row>
    <row r="2535" spans="1:12" ht="12.75">
      <c r="A2535" s="16"/>
      <c r="B2535" s="22"/>
      <c r="C2535" s="25"/>
      <c r="E2535" s="25"/>
      <c r="J2535" s="1"/>
      <c r="L2535" s="1"/>
    </row>
    <row r="2536" spans="1:12" ht="12.75">
      <c r="A2536" s="16"/>
      <c r="B2536" s="22"/>
      <c r="C2536" s="25"/>
      <c r="E2536" s="25"/>
      <c r="J2536" s="1"/>
      <c r="L2536" s="1"/>
    </row>
    <row r="2537" spans="1:12" ht="12.75">
      <c r="A2537" s="16"/>
      <c r="B2537" s="22"/>
      <c r="C2537" s="25"/>
      <c r="E2537" s="25"/>
      <c r="J2537" s="1"/>
      <c r="L2537" s="1"/>
    </row>
    <row r="2538" spans="1:12" ht="12.75">
      <c r="A2538" s="16"/>
      <c r="B2538" s="22"/>
      <c r="C2538" s="25"/>
      <c r="E2538" s="25"/>
      <c r="J2538" s="1"/>
      <c r="L2538" s="1"/>
    </row>
    <row r="2539" spans="1:12" ht="12.75">
      <c r="A2539" s="16"/>
      <c r="B2539" s="22"/>
      <c r="C2539" s="25"/>
      <c r="E2539" s="25"/>
      <c r="J2539" s="1"/>
      <c r="L2539" s="1"/>
    </row>
    <row r="2540" spans="1:12" ht="12.75">
      <c r="A2540" s="16"/>
      <c r="B2540" s="22"/>
      <c r="C2540" s="25"/>
      <c r="E2540" s="25"/>
      <c r="J2540" s="1"/>
      <c r="L2540" s="1"/>
    </row>
    <row r="2541" spans="1:12" ht="12.75">
      <c r="A2541" s="16"/>
      <c r="B2541" s="22"/>
      <c r="C2541" s="25"/>
      <c r="E2541" s="25"/>
      <c r="J2541" s="1"/>
      <c r="L2541" s="1"/>
    </row>
    <row r="2542" spans="1:12" ht="12.75">
      <c r="A2542" s="16"/>
      <c r="B2542" s="22"/>
      <c r="C2542" s="25"/>
      <c r="E2542" s="25"/>
      <c r="J2542" s="1"/>
      <c r="L2542" s="1"/>
    </row>
    <row r="2543" spans="1:12" ht="12.75">
      <c r="A2543" s="16"/>
      <c r="B2543" s="22"/>
      <c r="C2543" s="25"/>
      <c r="E2543" s="25"/>
      <c r="J2543" s="1"/>
      <c r="L2543" s="1"/>
    </row>
    <row r="2544" spans="1:12" ht="12.75">
      <c r="A2544" s="16"/>
      <c r="B2544" s="22"/>
      <c r="C2544" s="25"/>
      <c r="E2544" s="25"/>
      <c r="J2544" s="1"/>
      <c r="L2544" s="1"/>
    </row>
    <row r="2545" spans="1:12" ht="12.75">
      <c r="A2545" s="16"/>
      <c r="B2545" s="22"/>
      <c r="C2545" s="25"/>
      <c r="E2545" s="25"/>
      <c r="J2545" s="1"/>
      <c r="L2545" s="1"/>
    </row>
    <row r="2546" spans="1:12" ht="12.75">
      <c r="A2546" s="16"/>
      <c r="B2546" s="22"/>
      <c r="C2546" s="25"/>
      <c r="E2546" s="25"/>
      <c r="J2546" s="1"/>
      <c r="L2546" s="1"/>
    </row>
    <row r="2547" spans="1:12" ht="12.75">
      <c r="A2547" s="16"/>
      <c r="B2547" s="22"/>
      <c r="C2547" s="25"/>
      <c r="E2547" s="25"/>
      <c r="J2547" s="1"/>
      <c r="L2547" s="1"/>
    </row>
    <row r="2548" spans="1:12" ht="12.75">
      <c r="A2548" s="16"/>
      <c r="B2548" s="22"/>
      <c r="C2548" s="25"/>
      <c r="E2548" s="25"/>
      <c r="J2548" s="1"/>
      <c r="L2548" s="1"/>
    </row>
    <row r="2549" spans="1:12" ht="12.75">
      <c r="A2549" s="16"/>
      <c r="B2549" s="22"/>
      <c r="C2549" s="25"/>
      <c r="E2549" s="25"/>
      <c r="J2549" s="1"/>
      <c r="L2549" s="1"/>
    </row>
    <row r="2550" spans="1:12" ht="12.75">
      <c r="A2550" s="16"/>
      <c r="B2550" s="22"/>
      <c r="C2550" s="25"/>
      <c r="E2550" s="25"/>
      <c r="J2550" s="1"/>
      <c r="L2550" s="1"/>
    </row>
    <row r="2551" spans="1:12" ht="12.75">
      <c r="A2551" s="16"/>
      <c r="B2551" s="22"/>
      <c r="C2551" s="25"/>
      <c r="E2551" s="25"/>
      <c r="J2551" s="1"/>
      <c r="L2551" s="1"/>
    </row>
    <row r="2552" spans="1:12" ht="12.75">
      <c r="A2552" s="16"/>
      <c r="B2552" s="22"/>
      <c r="C2552" s="25"/>
      <c r="E2552" s="25"/>
      <c r="J2552" s="1"/>
      <c r="L2552" s="1"/>
    </row>
    <row r="2553" spans="1:12" ht="12.75">
      <c r="A2553" s="16"/>
      <c r="B2553" s="22"/>
      <c r="C2553" s="25"/>
      <c r="E2553" s="25"/>
      <c r="J2553" s="1"/>
      <c r="L2553" s="1"/>
    </row>
    <row r="2554" spans="1:12" ht="12.75">
      <c r="A2554" s="16"/>
      <c r="B2554" s="22"/>
      <c r="C2554" s="25"/>
      <c r="E2554" s="25"/>
      <c r="J2554" s="1"/>
      <c r="L2554" s="1"/>
    </row>
    <row r="2555" spans="1:12" ht="12.75">
      <c r="A2555" s="16"/>
      <c r="B2555" s="22"/>
      <c r="C2555" s="25"/>
      <c r="E2555" s="25"/>
      <c r="J2555" s="1"/>
      <c r="L2555" s="1"/>
    </row>
    <row r="2556" spans="1:12" ht="12.75">
      <c r="A2556" s="16"/>
      <c r="B2556" s="22"/>
      <c r="C2556" s="25"/>
      <c r="E2556" s="25"/>
      <c r="J2556" s="1"/>
      <c r="L2556" s="1"/>
    </row>
    <row r="2557" spans="1:12" ht="12.75">
      <c r="A2557" s="16"/>
      <c r="B2557" s="22"/>
      <c r="C2557" s="25"/>
      <c r="E2557" s="25"/>
      <c r="J2557" s="1"/>
      <c r="L2557" s="1"/>
    </row>
    <row r="2558" spans="1:12" ht="12.75">
      <c r="A2558" s="16"/>
      <c r="B2558" s="22"/>
      <c r="C2558" s="25"/>
      <c r="E2558" s="25"/>
      <c r="J2558" s="1"/>
      <c r="L2558" s="1"/>
    </row>
    <row r="2559" spans="1:12" ht="12.75">
      <c r="A2559" s="16"/>
      <c r="B2559" s="22"/>
      <c r="C2559" s="25"/>
      <c r="E2559" s="25"/>
      <c r="J2559" s="1"/>
      <c r="L2559" s="1"/>
    </row>
    <row r="2560" spans="1:12" ht="12.75">
      <c r="A2560" s="16"/>
      <c r="B2560" s="22"/>
      <c r="C2560" s="25"/>
      <c r="E2560" s="25"/>
      <c r="J2560" s="1"/>
      <c r="L2560" s="1"/>
    </row>
    <row r="2561" spans="1:12" ht="12.75">
      <c r="A2561" s="16"/>
      <c r="B2561" s="22"/>
      <c r="C2561" s="25"/>
      <c r="E2561" s="25"/>
      <c r="J2561" s="1"/>
      <c r="L2561" s="1"/>
    </row>
    <row r="2562" spans="1:12" ht="12.75">
      <c r="A2562" s="16"/>
      <c r="B2562" s="22"/>
      <c r="C2562" s="25"/>
      <c r="E2562" s="25"/>
      <c r="J2562" s="1"/>
      <c r="L2562" s="1"/>
    </row>
    <row r="2563" spans="1:12" ht="12.75">
      <c r="A2563" s="16"/>
      <c r="B2563" s="22"/>
      <c r="C2563" s="25"/>
      <c r="E2563" s="25"/>
      <c r="J2563" s="1"/>
      <c r="L2563" s="1"/>
    </row>
    <row r="2564" spans="1:12" ht="12.75">
      <c r="A2564" s="16"/>
      <c r="B2564" s="22"/>
      <c r="C2564" s="25"/>
      <c r="E2564" s="25"/>
      <c r="J2564" s="1"/>
      <c r="L2564" s="1"/>
    </row>
    <row r="2565" spans="1:12" ht="12.75">
      <c r="A2565" s="16"/>
      <c r="B2565" s="22"/>
      <c r="C2565" s="25"/>
      <c r="E2565" s="25"/>
      <c r="J2565" s="1"/>
      <c r="L2565" s="1"/>
    </row>
    <row r="2566" spans="1:12" ht="12.75">
      <c r="A2566" s="16"/>
      <c r="B2566" s="22"/>
      <c r="C2566" s="25"/>
      <c r="E2566" s="25"/>
      <c r="J2566" s="1"/>
      <c r="L2566" s="1"/>
    </row>
    <row r="2567" spans="1:12" ht="12.75">
      <c r="A2567" s="16"/>
      <c r="B2567" s="22"/>
      <c r="C2567" s="25"/>
      <c r="E2567" s="25"/>
      <c r="J2567" s="1"/>
      <c r="L2567" s="1"/>
    </row>
    <row r="2568" spans="1:12" ht="12.75">
      <c r="A2568" s="16"/>
      <c r="B2568" s="22"/>
      <c r="C2568" s="25"/>
      <c r="E2568" s="25"/>
      <c r="J2568" s="1"/>
      <c r="L2568" s="1"/>
    </row>
    <row r="2569" spans="1:12" ht="12.75">
      <c r="A2569" s="16"/>
      <c r="B2569" s="22"/>
      <c r="C2569" s="25"/>
      <c r="E2569" s="25"/>
      <c r="J2569" s="1"/>
      <c r="L2569" s="1"/>
    </row>
    <row r="2570" spans="1:12" ht="12.75">
      <c r="A2570" s="16"/>
      <c r="B2570" s="22"/>
      <c r="C2570" s="25"/>
      <c r="E2570" s="25"/>
      <c r="J2570" s="1"/>
      <c r="L2570" s="1"/>
    </row>
    <row r="2571" spans="1:12" ht="12.75">
      <c r="A2571" s="16"/>
      <c r="B2571" s="22"/>
      <c r="C2571" s="25"/>
      <c r="E2571" s="25"/>
      <c r="J2571" s="1"/>
      <c r="L2571" s="1"/>
    </row>
    <row r="2572" spans="1:12" ht="12.75">
      <c r="A2572" s="16"/>
      <c r="B2572" s="22"/>
      <c r="C2572" s="25"/>
      <c r="E2572" s="25"/>
      <c r="J2572" s="1"/>
      <c r="L2572" s="1"/>
    </row>
    <row r="2573" spans="1:12" ht="12.75">
      <c r="A2573" s="16"/>
      <c r="B2573" s="22"/>
      <c r="C2573" s="25"/>
      <c r="E2573" s="25"/>
      <c r="J2573" s="1"/>
      <c r="L2573" s="1"/>
    </row>
    <row r="2574" spans="1:12" ht="12.75">
      <c r="A2574" s="16"/>
      <c r="B2574" s="22"/>
      <c r="C2574" s="25"/>
      <c r="E2574" s="25"/>
      <c r="J2574" s="1"/>
      <c r="L2574" s="1"/>
    </row>
    <row r="2575" spans="1:12" ht="12.75">
      <c r="A2575" s="16"/>
      <c r="B2575" s="22"/>
      <c r="C2575" s="25"/>
      <c r="E2575" s="25"/>
      <c r="J2575" s="1"/>
      <c r="L2575" s="1"/>
    </row>
    <row r="2576" spans="1:12" ht="12.75">
      <c r="A2576" s="16"/>
      <c r="B2576" s="22"/>
      <c r="C2576" s="25"/>
      <c r="E2576" s="25"/>
      <c r="J2576" s="1"/>
      <c r="L2576" s="1"/>
    </row>
    <row r="2577" spans="1:12" ht="12.75">
      <c r="A2577" s="16"/>
      <c r="B2577" s="22"/>
      <c r="C2577" s="25"/>
      <c r="E2577" s="25"/>
      <c r="J2577" s="1"/>
      <c r="L2577" s="1"/>
    </row>
    <row r="2578" spans="1:12" ht="12.75">
      <c r="A2578" s="16"/>
      <c r="B2578" s="22"/>
      <c r="C2578" s="25"/>
      <c r="E2578" s="25"/>
      <c r="J2578" s="1"/>
      <c r="L2578" s="1"/>
    </row>
    <row r="2579" spans="1:12" ht="12.75">
      <c r="A2579" s="16"/>
      <c r="B2579" s="22"/>
      <c r="C2579" s="25"/>
      <c r="E2579" s="25"/>
      <c r="J2579" s="1"/>
      <c r="L2579" s="1"/>
    </row>
    <row r="2580" spans="1:12" ht="12.75">
      <c r="A2580" s="16"/>
      <c r="B2580" s="22"/>
      <c r="C2580" s="25"/>
      <c r="E2580" s="25"/>
      <c r="J2580" s="1"/>
      <c r="L2580" s="1"/>
    </row>
    <row r="2581" spans="1:12" ht="12.75">
      <c r="A2581" s="16"/>
      <c r="B2581" s="22"/>
      <c r="C2581" s="25"/>
      <c r="E2581" s="25"/>
      <c r="J2581" s="1"/>
      <c r="L2581" s="1"/>
    </row>
    <row r="2582" spans="1:12" ht="12.75">
      <c r="A2582" s="16"/>
      <c r="B2582" s="22"/>
      <c r="C2582" s="25"/>
      <c r="E2582" s="25"/>
      <c r="J2582" s="1"/>
      <c r="L2582" s="1"/>
    </row>
    <row r="2583" spans="1:12" ht="12.75">
      <c r="A2583" s="16"/>
      <c r="B2583" s="22"/>
      <c r="C2583" s="25"/>
      <c r="E2583" s="25"/>
      <c r="J2583" s="1"/>
      <c r="L2583" s="1"/>
    </row>
    <row r="2584" spans="1:12" ht="12.75">
      <c r="A2584" s="16"/>
      <c r="B2584" s="22"/>
      <c r="C2584" s="25"/>
      <c r="E2584" s="25"/>
      <c r="J2584" s="1"/>
      <c r="L2584" s="1"/>
    </row>
    <row r="2585" spans="1:12" ht="12.75">
      <c r="A2585" s="16"/>
      <c r="B2585" s="22"/>
      <c r="C2585" s="25"/>
      <c r="E2585" s="25"/>
      <c r="J2585" s="1"/>
      <c r="L2585" s="1"/>
    </row>
    <row r="2586" spans="1:12" ht="12.75">
      <c r="A2586" s="16"/>
      <c r="B2586" s="22"/>
      <c r="C2586" s="25"/>
      <c r="E2586" s="25"/>
      <c r="J2586" s="1"/>
      <c r="L2586" s="1"/>
    </row>
    <row r="2587" spans="1:12" ht="12.75">
      <c r="A2587" s="16"/>
      <c r="B2587" s="22"/>
      <c r="C2587" s="25"/>
      <c r="E2587" s="25"/>
      <c r="J2587" s="1"/>
      <c r="L2587" s="1"/>
    </row>
    <row r="2588" spans="1:12" ht="12.75">
      <c r="A2588" s="16"/>
      <c r="B2588" s="22"/>
      <c r="C2588" s="25"/>
      <c r="E2588" s="25"/>
      <c r="J2588" s="1"/>
      <c r="L2588" s="1"/>
    </row>
    <row r="2589" spans="1:12" ht="12.75">
      <c r="A2589" s="16"/>
      <c r="B2589" s="22"/>
      <c r="C2589" s="25"/>
      <c r="E2589" s="25"/>
      <c r="J2589" s="1"/>
      <c r="L2589" s="1"/>
    </row>
    <row r="2590" spans="1:12" ht="12.75">
      <c r="A2590" s="16"/>
      <c r="B2590" s="22"/>
      <c r="C2590" s="25"/>
      <c r="E2590" s="25"/>
      <c r="J2590" s="1"/>
      <c r="L2590" s="1"/>
    </row>
    <row r="2591" spans="1:12" ht="12.75">
      <c r="A2591" s="16"/>
      <c r="B2591" s="22"/>
      <c r="C2591" s="25"/>
      <c r="E2591" s="25"/>
      <c r="J2591" s="1"/>
      <c r="L2591" s="1"/>
    </row>
    <row r="2592" spans="1:12" ht="12.75">
      <c r="A2592" s="16"/>
      <c r="B2592" s="22"/>
      <c r="C2592" s="25"/>
      <c r="E2592" s="25"/>
      <c r="J2592" s="1"/>
      <c r="L2592" s="1"/>
    </row>
    <row r="2593" spans="1:12" ht="12.75">
      <c r="A2593" s="16"/>
      <c r="B2593" s="22"/>
      <c r="C2593" s="25"/>
      <c r="E2593" s="25"/>
      <c r="J2593" s="1"/>
      <c r="L2593" s="1"/>
    </row>
    <row r="2594" spans="1:12" ht="12.75">
      <c r="A2594" s="16"/>
      <c r="B2594" s="22"/>
      <c r="C2594" s="25"/>
      <c r="E2594" s="25"/>
      <c r="J2594" s="1"/>
      <c r="L2594" s="1"/>
    </row>
    <row r="2595" spans="1:12" ht="12.75">
      <c r="A2595" s="16"/>
      <c r="B2595" s="22"/>
      <c r="C2595" s="25"/>
      <c r="E2595" s="25"/>
      <c r="J2595" s="1"/>
      <c r="L2595" s="1"/>
    </row>
    <row r="2596" spans="1:12" ht="12.75">
      <c r="A2596" s="16"/>
      <c r="B2596" s="22"/>
      <c r="C2596" s="25"/>
      <c r="E2596" s="25"/>
      <c r="J2596" s="1"/>
      <c r="L2596" s="1"/>
    </row>
    <row r="2597" spans="1:12" ht="12.75">
      <c r="A2597" s="16"/>
      <c r="B2597" s="22"/>
      <c r="C2597" s="25"/>
      <c r="E2597" s="25"/>
      <c r="J2597" s="1"/>
      <c r="L2597" s="1"/>
    </row>
    <row r="2598" spans="1:12" ht="12.75">
      <c r="A2598" s="16"/>
      <c r="B2598" s="22"/>
      <c r="C2598" s="25"/>
      <c r="E2598" s="25"/>
      <c r="J2598" s="1"/>
      <c r="L2598" s="1"/>
    </row>
    <row r="2599" spans="1:12" ht="12.75">
      <c r="A2599" s="16"/>
      <c r="B2599" s="22"/>
      <c r="C2599" s="25"/>
      <c r="E2599" s="25"/>
      <c r="J2599" s="1"/>
      <c r="L2599" s="1"/>
    </row>
    <row r="2600" spans="1:12" ht="12.75">
      <c r="A2600" s="16"/>
      <c r="B2600" s="22"/>
      <c r="C2600" s="25"/>
      <c r="E2600" s="25"/>
      <c r="J2600" s="1"/>
      <c r="L2600" s="1"/>
    </row>
    <row r="2601" spans="1:12" ht="12.75">
      <c r="A2601" s="16"/>
      <c r="B2601" s="22"/>
      <c r="C2601" s="25"/>
      <c r="E2601" s="25"/>
      <c r="J2601" s="1"/>
      <c r="L2601" s="1"/>
    </row>
    <row r="2602" spans="1:12" ht="12.75">
      <c r="A2602" s="16"/>
      <c r="B2602" s="22"/>
      <c r="C2602" s="25"/>
      <c r="E2602" s="25"/>
      <c r="J2602" s="1"/>
      <c r="L2602" s="1"/>
    </row>
    <row r="2603" spans="1:12" ht="12.75">
      <c r="A2603" s="16"/>
      <c r="B2603" s="22"/>
      <c r="C2603" s="25"/>
      <c r="E2603" s="25"/>
      <c r="J2603" s="1"/>
      <c r="L2603" s="1"/>
    </row>
    <row r="2604" spans="1:12" ht="12.75">
      <c r="A2604" s="16"/>
      <c r="B2604" s="22"/>
      <c r="C2604" s="25"/>
      <c r="E2604" s="25"/>
      <c r="J2604" s="1"/>
      <c r="L2604" s="1"/>
    </row>
    <row r="2605" spans="1:12" ht="12.75">
      <c r="A2605" s="16"/>
      <c r="B2605" s="22"/>
      <c r="C2605" s="25"/>
      <c r="E2605" s="25"/>
      <c r="J2605" s="1"/>
      <c r="L2605" s="1"/>
    </row>
    <row r="2606" spans="1:12" ht="12.75">
      <c r="A2606" s="16"/>
      <c r="B2606" s="22"/>
      <c r="C2606" s="25"/>
      <c r="E2606" s="25"/>
      <c r="J2606" s="1"/>
      <c r="L2606" s="1"/>
    </row>
    <row r="2607" spans="1:12" ht="12.75">
      <c r="A2607" s="16"/>
      <c r="B2607" s="22"/>
      <c r="C2607" s="25"/>
      <c r="E2607" s="25"/>
      <c r="J2607" s="1"/>
      <c r="L2607" s="1"/>
    </row>
    <row r="2608" spans="1:12" ht="12.75">
      <c r="A2608" s="16"/>
      <c r="B2608" s="22"/>
      <c r="C2608" s="25"/>
      <c r="E2608" s="25"/>
      <c r="J2608" s="1"/>
      <c r="L2608" s="1"/>
    </row>
    <row r="2609" spans="1:12" ht="12.75">
      <c r="A2609" s="16"/>
      <c r="B2609" s="22"/>
      <c r="C2609" s="25"/>
      <c r="E2609" s="25"/>
      <c r="J2609" s="1"/>
      <c r="L2609" s="1"/>
    </row>
    <row r="2610" spans="1:12" ht="12.75">
      <c r="A2610" s="16"/>
      <c r="B2610" s="22"/>
      <c r="C2610" s="25"/>
      <c r="E2610" s="25"/>
      <c r="J2610" s="1"/>
      <c r="L2610" s="1"/>
    </row>
    <row r="2611" spans="1:12" ht="12.75">
      <c r="A2611" s="16"/>
      <c r="B2611" s="22"/>
      <c r="C2611" s="25"/>
      <c r="E2611" s="25"/>
      <c r="J2611" s="1"/>
      <c r="L2611" s="1"/>
    </row>
    <row r="2612" spans="1:12" ht="12.75">
      <c r="A2612" s="16"/>
      <c r="B2612" s="22"/>
      <c r="C2612" s="25"/>
      <c r="E2612" s="25"/>
      <c r="J2612" s="1"/>
      <c r="L2612" s="1"/>
    </row>
    <row r="2613" spans="1:12" ht="12.75">
      <c r="A2613" s="16"/>
      <c r="B2613" s="22"/>
      <c r="C2613" s="25"/>
      <c r="E2613" s="25"/>
      <c r="J2613" s="1"/>
      <c r="L2613" s="1"/>
    </row>
    <row r="2614" spans="1:12" ht="12.75">
      <c r="A2614" s="16"/>
      <c r="B2614" s="22"/>
      <c r="C2614" s="25"/>
      <c r="E2614" s="25"/>
      <c r="J2614" s="1"/>
      <c r="L2614" s="1"/>
    </row>
    <row r="2615" spans="1:12" ht="12.75">
      <c r="A2615" s="16"/>
      <c r="B2615" s="22"/>
      <c r="C2615" s="25"/>
      <c r="E2615" s="25"/>
      <c r="J2615" s="1"/>
      <c r="L2615" s="1"/>
    </row>
    <row r="2616" spans="1:12" ht="12.75">
      <c r="A2616" s="16"/>
      <c r="B2616" s="22"/>
      <c r="C2616" s="25"/>
      <c r="E2616" s="25"/>
      <c r="J2616" s="1"/>
      <c r="L2616" s="1"/>
    </row>
    <row r="2617" spans="1:12" ht="12.75">
      <c r="A2617" s="16"/>
      <c r="B2617" s="22"/>
      <c r="C2617" s="25"/>
      <c r="E2617" s="25"/>
      <c r="J2617" s="1"/>
      <c r="L2617" s="1"/>
    </row>
    <row r="2618" spans="1:12" ht="12.75">
      <c r="A2618" s="16"/>
      <c r="B2618" s="22"/>
      <c r="C2618" s="25"/>
      <c r="E2618" s="25"/>
      <c r="J2618" s="1"/>
      <c r="L2618" s="1"/>
    </row>
    <row r="2619" spans="1:12" ht="12.75">
      <c r="A2619" s="16"/>
      <c r="B2619" s="22"/>
      <c r="C2619" s="25"/>
      <c r="E2619" s="25"/>
      <c r="J2619" s="1"/>
      <c r="L2619" s="1"/>
    </row>
    <row r="2620" spans="1:12" ht="12.75">
      <c r="A2620" s="16"/>
      <c r="B2620" s="22"/>
      <c r="C2620" s="25"/>
      <c r="E2620" s="25"/>
      <c r="J2620" s="1"/>
      <c r="L2620" s="1"/>
    </row>
    <row r="2621" spans="1:12" ht="12.75">
      <c r="A2621" s="16"/>
      <c r="B2621" s="22"/>
      <c r="C2621" s="25"/>
      <c r="E2621" s="25"/>
      <c r="J2621" s="1"/>
      <c r="L2621" s="1"/>
    </row>
    <row r="2622" spans="1:12" ht="12.75">
      <c r="A2622" s="16"/>
      <c r="B2622" s="22"/>
      <c r="C2622" s="25"/>
      <c r="E2622" s="25"/>
      <c r="J2622" s="1"/>
      <c r="L2622" s="1"/>
    </row>
    <row r="2623" spans="1:12" ht="12.75">
      <c r="A2623" s="16"/>
      <c r="B2623" s="22"/>
      <c r="C2623" s="25"/>
      <c r="E2623" s="25"/>
      <c r="J2623" s="1"/>
      <c r="L2623" s="1"/>
    </row>
    <row r="2624" spans="1:12" ht="12.75">
      <c r="A2624" s="16"/>
      <c r="B2624" s="22"/>
      <c r="C2624" s="25"/>
      <c r="E2624" s="25"/>
      <c r="J2624" s="1"/>
      <c r="L2624" s="1"/>
    </row>
    <row r="2625" spans="1:12" ht="12.75">
      <c r="A2625" s="16"/>
      <c r="B2625" s="22"/>
      <c r="C2625" s="25"/>
      <c r="E2625" s="25"/>
      <c r="J2625" s="1"/>
      <c r="L2625" s="1"/>
    </row>
    <row r="2626" spans="1:12" ht="12.75">
      <c r="A2626" s="16"/>
      <c r="B2626" s="22"/>
      <c r="C2626" s="25"/>
      <c r="E2626" s="25"/>
      <c r="J2626" s="1"/>
      <c r="L2626" s="1"/>
    </row>
    <row r="2627" spans="1:12" ht="12.75">
      <c r="A2627" s="16"/>
      <c r="B2627" s="22"/>
      <c r="C2627" s="25"/>
      <c r="E2627" s="25"/>
      <c r="J2627" s="1"/>
      <c r="L2627" s="1"/>
    </row>
    <row r="2628" spans="1:12" ht="12.75">
      <c r="A2628" s="16"/>
      <c r="B2628" s="22"/>
      <c r="C2628" s="25"/>
      <c r="E2628" s="25"/>
      <c r="J2628" s="1"/>
      <c r="L2628" s="1"/>
    </row>
    <row r="2629" spans="1:12" ht="12.75">
      <c r="A2629" s="16"/>
      <c r="B2629" s="22"/>
      <c r="C2629" s="25"/>
      <c r="E2629" s="25"/>
      <c r="J2629" s="1"/>
      <c r="L2629" s="1"/>
    </row>
    <row r="2630" spans="1:12" ht="12.75">
      <c r="A2630" s="16"/>
      <c r="B2630" s="22"/>
      <c r="C2630" s="25"/>
      <c r="E2630" s="25"/>
      <c r="J2630" s="1"/>
      <c r="L2630" s="1"/>
    </row>
    <row r="2631" spans="1:12" ht="12.75">
      <c r="A2631" s="16"/>
      <c r="B2631" s="22"/>
      <c r="C2631" s="25"/>
      <c r="E2631" s="25"/>
      <c r="J2631" s="1"/>
      <c r="L2631" s="1"/>
    </row>
    <row r="2632" spans="1:12" ht="12.75">
      <c r="A2632" s="16"/>
      <c r="B2632" s="22"/>
      <c r="C2632" s="25"/>
      <c r="E2632" s="25"/>
      <c r="J2632" s="1"/>
      <c r="L2632" s="1"/>
    </row>
    <row r="2633" spans="1:12" ht="12.75">
      <c r="A2633" s="16"/>
      <c r="B2633" s="22"/>
      <c r="C2633" s="25"/>
      <c r="E2633" s="25"/>
      <c r="J2633" s="1"/>
      <c r="L2633" s="1"/>
    </row>
    <row r="2634" spans="1:12" ht="12.75">
      <c r="A2634" s="16"/>
      <c r="B2634" s="22"/>
      <c r="C2634" s="25"/>
      <c r="E2634" s="25"/>
      <c r="J2634" s="1"/>
      <c r="L2634" s="1"/>
    </row>
    <row r="2635" spans="1:12" ht="12.75">
      <c r="A2635" s="16"/>
      <c r="B2635" s="22"/>
      <c r="C2635" s="25"/>
      <c r="E2635" s="25"/>
      <c r="J2635" s="1"/>
      <c r="L2635" s="1"/>
    </row>
    <row r="2636" spans="1:12" ht="12.75">
      <c r="A2636" s="16"/>
      <c r="B2636" s="22"/>
      <c r="C2636" s="25"/>
      <c r="E2636" s="25"/>
      <c r="J2636" s="1"/>
      <c r="L2636" s="1"/>
    </row>
    <row r="2637" spans="1:12" ht="12.75">
      <c r="A2637" s="16"/>
      <c r="B2637" s="22"/>
      <c r="C2637" s="25"/>
      <c r="E2637" s="25"/>
      <c r="J2637" s="1"/>
      <c r="L2637" s="1"/>
    </row>
    <row r="2638" spans="1:12" ht="12.75">
      <c r="A2638" s="16"/>
      <c r="B2638" s="22"/>
      <c r="C2638" s="25"/>
      <c r="E2638" s="25"/>
      <c r="J2638" s="1"/>
      <c r="L2638" s="1"/>
    </row>
    <row r="2639" spans="1:12" ht="12.75">
      <c r="A2639" s="16"/>
      <c r="B2639" s="22"/>
      <c r="C2639" s="25"/>
      <c r="E2639" s="25"/>
      <c r="J2639" s="1"/>
      <c r="L2639" s="1"/>
    </row>
    <row r="2640" spans="1:12" ht="12.75">
      <c r="A2640" s="16"/>
      <c r="B2640" s="22"/>
      <c r="C2640" s="25"/>
      <c r="E2640" s="25"/>
      <c r="J2640" s="1"/>
      <c r="L2640" s="1"/>
    </row>
    <row r="2641" spans="1:12" ht="12.75">
      <c r="A2641" s="16"/>
      <c r="B2641" s="22"/>
      <c r="C2641" s="25"/>
      <c r="E2641" s="25"/>
      <c r="J2641" s="1"/>
      <c r="L2641" s="1"/>
    </row>
    <row r="2642" spans="1:12" ht="12.75">
      <c r="A2642" s="16"/>
      <c r="B2642" s="22"/>
      <c r="C2642" s="25"/>
      <c r="E2642" s="25"/>
      <c r="J2642" s="1"/>
      <c r="L2642" s="1"/>
    </row>
    <row r="2643" spans="1:12" ht="12.75">
      <c r="A2643" s="16"/>
      <c r="B2643" s="22"/>
      <c r="C2643" s="25"/>
      <c r="E2643" s="25"/>
      <c r="J2643" s="1"/>
      <c r="L2643" s="1"/>
    </row>
    <row r="2644" spans="1:12" ht="12.75">
      <c r="A2644" s="16"/>
      <c r="B2644" s="22"/>
      <c r="C2644" s="25"/>
      <c r="E2644" s="25"/>
      <c r="J2644" s="1"/>
      <c r="L2644" s="1"/>
    </row>
    <row r="2645" spans="1:12" ht="12.75">
      <c r="A2645" s="16"/>
      <c r="B2645" s="22"/>
      <c r="C2645" s="25"/>
      <c r="E2645" s="25"/>
      <c r="J2645" s="1"/>
      <c r="L2645" s="1"/>
    </row>
    <row r="2646" spans="1:12" ht="12.75">
      <c r="A2646" s="16"/>
      <c r="B2646" s="22"/>
      <c r="C2646" s="25"/>
      <c r="E2646" s="25"/>
      <c r="J2646" s="1"/>
      <c r="L2646" s="1"/>
    </row>
    <row r="2647" spans="1:12" ht="12.75">
      <c r="A2647" s="16"/>
      <c r="B2647" s="22"/>
      <c r="C2647" s="25"/>
      <c r="E2647" s="25"/>
      <c r="J2647" s="1"/>
      <c r="L2647" s="1"/>
    </row>
    <row r="2648" spans="1:12" ht="12.75">
      <c r="A2648" s="16"/>
      <c r="B2648" s="22"/>
      <c r="C2648" s="25"/>
      <c r="E2648" s="25"/>
      <c r="J2648" s="1"/>
      <c r="L2648" s="1"/>
    </row>
    <row r="2649" spans="1:12" ht="12.75">
      <c r="A2649" s="16"/>
      <c r="B2649" s="22"/>
      <c r="C2649" s="25"/>
      <c r="E2649" s="25"/>
      <c r="J2649" s="1"/>
      <c r="L2649" s="1"/>
    </row>
    <row r="2650" spans="1:12" ht="12.75">
      <c r="A2650" s="16"/>
      <c r="B2650" s="22"/>
      <c r="C2650" s="25"/>
      <c r="E2650" s="25"/>
      <c r="J2650" s="1"/>
      <c r="L2650" s="1"/>
    </row>
    <row r="2651" spans="1:12" ht="12.75">
      <c r="A2651" s="16"/>
      <c r="B2651" s="22"/>
      <c r="C2651" s="25"/>
      <c r="E2651" s="25"/>
      <c r="J2651" s="1"/>
      <c r="L2651" s="1"/>
    </row>
    <row r="2652" spans="1:12" ht="12.75">
      <c r="A2652" s="16"/>
      <c r="B2652" s="22"/>
      <c r="C2652" s="25"/>
      <c r="E2652" s="25"/>
      <c r="J2652" s="1"/>
      <c r="L2652" s="1"/>
    </row>
    <row r="2653" spans="1:12" ht="12.75">
      <c r="A2653" s="16"/>
      <c r="B2653" s="22"/>
      <c r="C2653" s="25"/>
      <c r="E2653" s="25"/>
      <c r="J2653" s="1"/>
      <c r="L2653" s="1"/>
    </row>
    <row r="2654" spans="1:12" ht="12.75">
      <c r="A2654" s="16"/>
      <c r="B2654" s="22"/>
      <c r="C2654" s="25"/>
      <c r="E2654" s="25"/>
      <c r="J2654" s="1"/>
      <c r="L2654" s="1"/>
    </row>
    <row r="2655" spans="1:12" ht="12.75">
      <c r="A2655" s="16"/>
      <c r="B2655" s="22"/>
      <c r="C2655" s="25"/>
      <c r="E2655" s="25"/>
      <c r="J2655" s="1"/>
      <c r="L2655" s="1"/>
    </row>
    <row r="2656" spans="1:12" ht="12.75">
      <c r="A2656" s="16"/>
      <c r="B2656" s="22"/>
      <c r="C2656" s="25"/>
      <c r="E2656" s="25"/>
      <c r="J2656" s="1"/>
      <c r="L2656" s="1"/>
    </row>
    <row r="2657" spans="1:12" ht="12.75">
      <c r="A2657" s="16"/>
      <c r="B2657" s="22"/>
      <c r="C2657" s="25"/>
      <c r="E2657" s="25"/>
      <c r="J2657" s="1"/>
      <c r="L2657" s="1"/>
    </row>
    <row r="2658" spans="1:12" ht="12.75">
      <c r="A2658" s="16"/>
      <c r="B2658" s="22"/>
      <c r="C2658" s="25"/>
      <c r="E2658" s="25"/>
      <c r="J2658" s="1"/>
      <c r="L2658" s="1"/>
    </row>
    <row r="2659" spans="1:12" ht="12.75">
      <c r="A2659" s="16"/>
      <c r="B2659" s="22"/>
      <c r="C2659" s="25"/>
      <c r="E2659" s="25"/>
      <c r="J2659" s="1"/>
      <c r="L2659" s="1"/>
    </row>
    <row r="2660" spans="1:12" ht="12.75">
      <c r="A2660" s="16"/>
      <c r="B2660" s="22"/>
      <c r="C2660" s="25"/>
      <c r="E2660" s="25"/>
      <c r="J2660" s="1"/>
      <c r="L2660" s="1"/>
    </row>
    <row r="2661" spans="1:12" ht="12.75">
      <c r="A2661" s="16"/>
      <c r="B2661" s="22"/>
      <c r="C2661" s="25"/>
      <c r="E2661" s="25"/>
      <c r="J2661" s="1"/>
      <c r="L2661" s="1"/>
    </row>
    <row r="2662" spans="1:12" ht="12.75">
      <c r="A2662" s="16"/>
      <c r="B2662" s="22"/>
      <c r="C2662" s="25"/>
      <c r="E2662" s="25"/>
      <c r="J2662" s="1"/>
      <c r="L2662" s="1"/>
    </row>
    <row r="2663" spans="1:12" ht="12.75">
      <c r="A2663" s="16"/>
      <c r="B2663" s="22"/>
      <c r="C2663" s="25"/>
      <c r="E2663" s="25"/>
      <c r="J2663" s="1"/>
      <c r="L2663" s="1"/>
    </row>
    <row r="2664" spans="1:12" ht="12.75">
      <c r="A2664" s="16"/>
      <c r="B2664" s="22"/>
      <c r="C2664" s="25"/>
      <c r="E2664" s="25"/>
      <c r="J2664" s="1"/>
      <c r="L2664" s="1"/>
    </row>
    <row r="2665" spans="1:12" ht="12.75">
      <c r="A2665" s="16"/>
      <c r="B2665" s="22"/>
      <c r="C2665" s="25"/>
      <c r="E2665" s="25"/>
      <c r="J2665" s="1"/>
      <c r="L2665" s="1"/>
    </row>
    <row r="2666" spans="1:12" ht="12.75">
      <c r="A2666" s="16"/>
      <c r="B2666" s="22"/>
      <c r="C2666" s="25"/>
      <c r="E2666" s="25"/>
      <c r="J2666" s="1"/>
      <c r="L2666" s="1"/>
    </row>
    <row r="2667" spans="1:12" ht="12.75">
      <c r="A2667" s="16"/>
      <c r="B2667" s="22"/>
      <c r="C2667" s="25"/>
      <c r="E2667" s="25"/>
      <c r="J2667" s="1"/>
      <c r="L2667" s="1"/>
    </row>
    <row r="2668" spans="1:12" ht="12.75">
      <c r="A2668" s="16"/>
      <c r="B2668" s="22"/>
      <c r="C2668" s="25"/>
      <c r="E2668" s="25"/>
      <c r="J2668" s="1"/>
      <c r="L2668" s="1"/>
    </row>
    <row r="2669" spans="1:12" ht="12.75">
      <c r="A2669" s="16"/>
      <c r="B2669" s="22"/>
      <c r="C2669" s="25"/>
      <c r="E2669" s="25"/>
      <c r="J2669" s="1"/>
      <c r="L2669" s="1"/>
    </row>
    <row r="2670" spans="1:12" ht="12.75">
      <c r="A2670" s="16"/>
      <c r="B2670" s="22"/>
      <c r="C2670" s="25"/>
      <c r="E2670" s="25"/>
      <c r="J2670" s="1"/>
      <c r="L2670" s="1"/>
    </row>
    <row r="2671" spans="1:12" ht="12.75">
      <c r="A2671" s="16"/>
      <c r="B2671" s="22"/>
      <c r="C2671" s="25"/>
      <c r="E2671" s="25"/>
      <c r="J2671" s="1"/>
      <c r="L2671" s="1"/>
    </row>
    <row r="2672" spans="1:12" ht="12.75">
      <c r="A2672" s="16"/>
      <c r="B2672" s="22"/>
      <c r="C2672" s="25"/>
      <c r="E2672" s="25"/>
      <c r="J2672" s="1"/>
      <c r="L2672" s="1"/>
    </row>
    <row r="2673" spans="1:12" ht="12.75">
      <c r="A2673" s="16"/>
      <c r="B2673" s="22"/>
      <c r="C2673" s="25"/>
      <c r="E2673" s="25"/>
      <c r="J2673" s="1"/>
      <c r="L2673" s="1"/>
    </row>
    <row r="2674" spans="1:12" ht="12.75">
      <c r="A2674" s="16"/>
      <c r="B2674" s="22"/>
      <c r="C2674" s="25"/>
      <c r="E2674" s="25"/>
      <c r="J2674" s="1"/>
      <c r="L2674" s="1"/>
    </row>
    <row r="2675" spans="1:12" ht="12.75">
      <c r="A2675" s="16"/>
      <c r="B2675" s="22"/>
      <c r="C2675" s="25"/>
      <c r="E2675" s="25"/>
      <c r="J2675" s="1"/>
      <c r="L2675" s="1"/>
    </row>
    <row r="2676" spans="1:12" ht="12.75">
      <c r="A2676" s="16"/>
      <c r="B2676" s="22"/>
      <c r="C2676" s="25"/>
      <c r="E2676" s="25"/>
      <c r="J2676" s="1"/>
      <c r="L2676" s="1"/>
    </row>
    <row r="2677" spans="1:12" ht="12.75">
      <c r="A2677" s="16"/>
      <c r="B2677" s="22"/>
      <c r="C2677" s="25"/>
      <c r="E2677" s="25"/>
      <c r="J2677" s="1"/>
      <c r="L2677" s="1"/>
    </row>
    <row r="2678" spans="1:12" ht="12.75">
      <c r="A2678" s="16"/>
      <c r="B2678" s="22"/>
      <c r="C2678" s="25"/>
      <c r="E2678" s="25"/>
      <c r="J2678" s="1"/>
      <c r="L2678" s="1"/>
    </row>
    <row r="2679" spans="1:12" ht="12.75">
      <c r="A2679" s="16"/>
      <c r="B2679" s="22"/>
      <c r="C2679" s="25"/>
      <c r="E2679" s="25"/>
      <c r="J2679" s="1"/>
      <c r="L2679" s="1"/>
    </row>
    <row r="2680" spans="1:12" ht="12.75">
      <c r="A2680" s="16"/>
      <c r="B2680" s="22"/>
      <c r="C2680" s="25"/>
      <c r="E2680" s="25"/>
      <c r="J2680" s="1"/>
      <c r="L2680" s="1"/>
    </row>
    <row r="2681" spans="1:12" ht="12.75">
      <c r="A2681" s="16"/>
      <c r="B2681" s="22"/>
      <c r="C2681" s="25"/>
      <c r="E2681" s="25"/>
      <c r="J2681" s="1"/>
      <c r="L2681" s="1"/>
    </row>
    <row r="2682" spans="1:12" ht="12.75">
      <c r="A2682" s="16"/>
      <c r="B2682" s="22"/>
      <c r="C2682" s="25"/>
      <c r="E2682" s="25"/>
      <c r="J2682" s="1"/>
      <c r="L2682" s="1"/>
    </row>
    <row r="2683" spans="1:12" ht="12.75">
      <c r="A2683" s="16"/>
      <c r="B2683" s="22"/>
      <c r="C2683" s="25"/>
      <c r="E2683" s="25"/>
      <c r="J2683" s="1"/>
      <c r="L2683" s="1"/>
    </row>
    <row r="2684" spans="1:12" ht="12.75">
      <c r="A2684" s="16"/>
      <c r="B2684" s="22"/>
      <c r="C2684" s="25"/>
      <c r="E2684" s="25"/>
      <c r="J2684" s="1"/>
      <c r="L2684" s="1"/>
    </row>
    <row r="2685" spans="1:12" ht="12.75">
      <c r="A2685" s="16"/>
      <c r="B2685" s="22"/>
      <c r="C2685" s="25"/>
      <c r="E2685" s="25"/>
      <c r="J2685" s="1"/>
      <c r="L2685" s="1"/>
    </row>
    <row r="2686" spans="1:12" ht="12.75">
      <c r="A2686" s="16"/>
      <c r="B2686" s="22"/>
      <c r="C2686" s="25"/>
      <c r="E2686" s="25"/>
      <c r="J2686" s="1"/>
      <c r="L2686" s="1"/>
    </row>
    <row r="2687" spans="1:12" ht="12.75">
      <c r="A2687" s="16"/>
      <c r="B2687" s="22"/>
      <c r="C2687" s="25"/>
      <c r="E2687" s="25"/>
      <c r="J2687" s="1"/>
      <c r="L2687" s="1"/>
    </row>
    <row r="2688" spans="1:12" ht="12.75">
      <c r="A2688" s="16"/>
      <c r="B2688" s="22"/>
      <c r="C2688" s="25"/>
      <c r="E2688" s="25"/>
      <c r="J2688" s="1"/>
      <c r="L2688" s="1"/>
    </row>
    <row r="2689" spans="1:12" ht="12.75">
      <c r="A2689" s="16"/>
      <c r="B2689" s="22"/>
      <c r="C2689" s="25"/>
      <c r="E2689" s="25"/>
      <c r="J2689" s="1"/>
      <c r="L2689" s="1"/>
    </row>
    <row r="2690" spans="1:12" ht="12.75">
      <c r="A2690" s="16"/>
      <c r="B2690" s="22"/>
      <c r="C2690" s="25"/>
      <c r="E2690" s="25"/>
      <c r="J2690" s="1"/>
      <c r="L2690" s="1"/>
    </row>
    <row r="2691" spans="1:12" ht="12.75">
      <c r="A2691" s="16"/>
      <c r="B2691" s="22"/>
      <c r="C2691" s="25"/>
      <c r="E2691" s="25"/>
      <c r="J2691" s="1"/>
      <c r="L2691" s="1"/>
    </row>
    <row r="2692" spans="1:12" ht="12.75">
      <c r="A2692" s="16"/>
      <c r="B2692" s="22"/>
      <c r="C2692" s="25"/>
      <c r="E2692" s="25"/>
      <c r="J2692" s="1"/>
      <c r="L2692" s="1"/>
    </row>
    <row r="2693" spans="1:12" ht="12.75">
      <c r="A2693" s="16"/>
      <c r="B2693" s="22"/>
      <c r="C2693" s="25"/>
      <c r="E2693" s="25"/>
      <c r="J2693" s="1"/>
      <c r="L2693" s="1"/>
    </row>
    <row r="2694" spans="1:12" ht="12.75">
      <c r="A2694" s="16"/>
      <c r="B2694" s="22"/>
      <c r="C2694" s="25"/>
      <c r="E2694" s="25"/>
      <c r="J2694" s="1"/>
      <c r="L2694" s="1"/>
    </row>
    <row r="2695" spans="1:12" ht="12.75">
      <c r="A2695" s="16"/>
      <c r="B2695" s="22"/>
      <c r="C2695" s="25"/>
      <c r="E2695" s="25"/>
      <c r="J2695" s="1"/>
      <c r="L2695" s="1"/>
    </row>
    <row r="2696" spans="1:12" ht="12.75">
      <c r="A2696" s="16"/>
      <c r="B2696" s="22"/>
      <c r="C2696" s="25"/>
      <c r="E2696" s="25"/>
      <c r="J2696" s="1"/>
      <c r="L2696" s="1"/>
    </row>
    <row r="2697" spans="1:12" ht="12.75">
      <c r="A2697" s="16"/>
      <c r="B2697" s="22"/>
      <c r="C2697" s="25"/>
      <c r="E2697" s="25"/>
      <c r="J2697" s="1"/>
      <c r="L2697" s="1"/>
    </row>
    <row r="2698" spans="1:12" ht="12.75">
      <c r="A2698" s="16"/>
      <c r="B2698" s="22"/>
      <c r="C2698" s="25"/>
      <c r="E2698" s="25"/>
      <c r="J2698" s="1"/>
      <c r="L2698" s="1"/>
    </row>
    <row r="2699" spans="1:12" ht="12.75">
      <c r="A2699" s="16"/>
      <c r="B2699" s="22"/>
      <c r="C2699" s="25"/>
      <c r="E2699" s="25"/>
      <c r="J2699" s="1"/>
      <c r="L2699" s="1"/>
    </row>
    <row r="2700" spans="1:12" ht="12.75">
      <c r="A2700" s="16"/>
      <c r="B2700" s="22"/>
      <c r="C2700" s="25"/>
      <c r="E2700" s="25"/>
      <c r="J2700" s="1"/>
      <c r="L2700" s="1"/>
    </row>
    <row r="2701" spans="1:12" ht="12.75">
      <c r="A2701" s="16"/>
      <c r="B2701" s="22"/>
      <c r="C2701" s="25"/>
      <c r="E2701" s="25"/>
      <c r="J2701" s="1"/>
      <c r="L2701" s="1"/>
    </row>
    <row r="2702" spans="1:12" ht="12.75">
      <c r="A2702" s="16"/>
      <c r="B2702" s="22"/>
      <c r="C2702" s="25"/>
      <c r="E2702" s="25"/>
      <c r="J2702" s="1"/>
      <c r="L2702" s="1"/>
    </row>
    <row r="2703" spans="1:12" ht="12.75">
      <c r="A2703" s="16"/>
      <c r="B2703" s="22"/>
      <c r="C2703" s="25"/>
      <c r="E2703" s="25"/>
      <c r="J2703" s="1"/>
      <c r="L2703" s="1"/>
    </row>
    <row r="2704" spans="1:12" ht="12.75">
      <c r="A2704" s="16"/>
      <c r="B2704" s="22"/>
      <c r="C2704" s="25"/>
      <c r="E2704" s="25"/>
      <c r="J2704" s="1"/>
      <c r="L2704" s="1"/>
    </row>
    <row r="2705" spans="1:12" ht="12.75">
      <c r="A2705" s="16"/>
      <c r="B2705" s="22"/>
      <c r="C2705" s="25"/>
      <c r="E2705" s="25"/>
      <c r="J2705" s="1"/>
      <c r="L2705" s="1"/>
    </row>
    <row r="2706" spans="1:12" ht="12.75">
      <c r="A2706" s="16"/>
      <c r="B2706" s="22"/>
      <c r="C2706" s="25"/>
      <c r="E2706" s="25"/>
      <c r="J2706" s="1"/>
      <c r="L2706" s="1"/>
    </row>
    <row r="2707" spans="1:12" ht="12.75">
      <c r="A2707" s="16"/>
      <c r="B2707" s="22"/>
      <c r="C2707" s="25"/>
      <c r="E2707" s="25"/>
      <c r="J2707" s="1"/>
      <c r="L2707" s="1"/>
    </row>
    <row r="2708" spans="1:12" ht="12.75">
      <c r="A2708" s="16"/>
      <c r="B2708" s="22"/>
      <c r="C2708" s="25"/>
      <c r="E2708" s="25"/>
      <c r="J2708" s="1"/>
      <c r="L2708" s="1"/>
    </row>
    <row r="2709" spans="1:12" ht="12.75">
      <c r="A2709" s="16"/>
      <c r="B2709" s="22"/>
      <c r="C2709" s="25"/>
      <c r="E2709" s="25"/>
      <c r="J2709" s="1"/>
      <c r="L2709" s="1"/>
    </row>
    <row r="2710" spans="1:12" ht="12.75">
      <c r="A2710" s="16"/>
      <c r="B2710" s="22"/>
      <c r="C2710" s="25"/>
      <c r="E2710" s="25"/>
      <c r="J2710" s="1"/>
      <c r="L2710" s="1"/>
    </row>
    <row r="2711" spans="1:12" ht="12.75">
      <c r="A2711" s="16"/>
      <c r="B2711" s="22"/>
      <c r="C2711" s="25"/>
      <c r="E2711" s="25"/>
      <c r="J2711" s="1"/>
      <c r="L2711" s="1"/>
    </row>
    <row r="2712" spans="1:12" ht="12.75">
      <c r="A2712" s="16"/>
      <c r="B2712" s="22"/>
      <c r="C2712" s="25"/>
      <c r="E2712" s="25"/>
      <c r="J2712" s="1"/>
      <c r="L2712" s="1"/>
    </row>
    <row r="2713" spans="1:12" ht="12.75">
      <c r="A2713" s="16"/>
      <c r="B2713" s="22"/>
      <c r="C2713" s="25"/>
      <c r="E2713" s="25"/>
      <c r="J2713" s="1"/>
      <c r="L2713" s="1"/>
    </row>
    <row r="2714" spans="1:12" ht="12.75">
      <c r="A2714" s="16"/>
      <c r="B2714" s="22"/>
      <c r="C2714" s="25"/>
      <c r="E2714" s="25"/>
      <c r="J2714" s="1"/>
      <c r="L2714" s="1"/>
    </row>
    <row r="2715" spans="1:12" ht="12.75">
      <c r="A2715" s="16"/>
      <c r="B2715" s="22"/>
      <c r="C2715" s="25"/>
      <c r="E2715" s="25"/>
      <c r="J2715" s="1"/>
      <c r="L2715" s="1"/>
    </row>
    <row r="2716" spans="1:12" ht="12.75">
      <c r="A2716" s="16"/>
      <c r="B2716" s="22"/>
      <c r="C2716" s="25"/>
      <c r="E2716" s="25"/>
      <c r="J2716" s="1"/>
      <c r="L2716" s="1"/>
    </row>
    <row r="2717" spans="1:12" ht="12.75">
      <c r="A2717" s="16"/>
      <c r="B2717" s="22"/>
      <c r="C2717" s="25"/>
      <c r="E2717" s="25"/>
      <c r="J2717" s="1"/>
      <c r="L2717" s="1"/>
    </row>
    <row r="2718" spans="1:12" ht="12.75">
      <c r="A2718" s="16"/>
      <c r="B2718" s="22"/>
      <c r="C2718" s="25"/>
      <c r="E2718" s="25"/>
      <c r="J2718" s="1"/>
      <c r="L2718" s="1"/>
    </row>
    <row r="2719" spans="1:12" ht="12.75">
      <c r="A2719" s="16"/>
      <c r="B2719" s="22"/>
      <c r="C2719" s="25"/>
      <c r="E2719" s="25"/>
      <c r="J2719" s="1"/>
      <c r="L2719" s="1"/>
    </row>
    <row r="2720" spans="1:12" ht="12.75">
      <c r="A2720" s="16"/>
      <c r="B2720" s="22"/>
      <c r="C2720" s="25"/>
      <c r="E2720" s="25"/>
      <c r="J2720" s="1"/>
      <c r="L2720" s="1"/>
    </row>
    <row r="2721" spans="1:12" ht="12.75">
      <c r="A2721" s="16"/>
      <c r="B2721" s="22"/>
      <c r="C2721" s="25"/>
      <c r="E2721" s="25"/>
      <c r="J2721" s="1"/>
      <c r="L2721" s="1"/>
    </row>
    <row r="2722" spans="1:12" ht="12.75">
      <c r="A2722" s="16"/>
      <c r="B2722" s="22"/>
      <c r="C2722" s="25"/>
      <c r="E2722" s="25"/>
      <c r="J2722" s="1"/>
      <c r="L2722" s="1"/>
    </row>
    <row r="2723" spans="1:12" ht="12.75">
      <c r="A2723" s="16"/>
      <c r="B2723" s="22"/>
      <c r="C2723" s="25"/>
      <c r="E2723" s="25"/>
      <c r="J2723" s="1"/>
      <c r="L2723" s="1"/>
    </row>
    <row r="2724" spans="1:12" ht="12.75">
      <c r="A2724" s="16"/>
      <c r="B2724" s="22"/>
      <c r="C2724" s="25"/>
      <c r="E2724" s="25"/>
      <c r="J2724" s="1"/>
      <c r="L2724" s="1"/>
    </row>
    <row r="2725" spans="1:12" ht="12.75">
      <c r="A2725" s="16"/>
      <c r="B2725" s="22"/>
      <c r="C2725" s="25"/>
      <c r="E2725" s="25"/>
      <c r="J2725" s="1"/>
      <c r="L2725" s="1"/>
    </row>
    <row r="2726" spans="1:12" ht="12.75">
      <c r="A2726" s="16"/>
      <c r="B2726" s="22"/>
      <c r="C2726" s="25"/>
      <c r="E2726" s="25"/>
      <c r="J2726" s="1"/>
      <c r="L2726" s="1"/>
    </row>
    <row r="2727" spans="1:12" ht="12.75">
      <c r="A2727" s="16"/>
      <c r="B2727" s="22"/>
      <c r="C2727" s="25"/>
      <c r="E2727" s="25"/>
      <c r="J2727" s="1"/>
      <c r="L2727" s="1"/>
    </row>
    <row r="2728" spans="1:12" ht="12.75">
      <c r="A2728" s="16"/>
      <c r="B2728" s="22"/>
      <c r="C2728" s="25"/>
      <c r="E2728" s="25"/>
      <c r="J2728" s="1"/>
      <c r="L2728" s="1"/>
    </row>
    <row r="2729" spans="1:12" ht="12.75">
      <c r="A2729" s="16"/>
      <c r="B2729" s="22"/>
      <c r="C2729" s="25"/>
      <c r="E2729" s="25"/>
      <c r="J2729" s="1"/>
      <c r="L2729" s="1"/>
    </row>
    <row r="2730" spans="1:12" ht="12.75">
      <c r="A2730" s="16"/>
      <c r="B2730" s="22"/>
      <c r="C2730" s="25"/>
      <c r="E2730" s="25"/>
      <c r="J2730" s="1"/>
      <c r="L2730" s="1"/>
    </row>
    <row r="2731" spans="1:12" ht="12.75">
      <c r="A2731" s="16"/>
      <c r="B2731" s="22"/>
      <c r="C2731" s="25"/>
      <c r="E2731" s="25"/>
      <c r="J2731" s="1"/>
      <c r="L2731" s="1"/>
    </row>
    <row r="2732" spans="1:12" ht="12.75">
      <c r="A2732" s="16"/>
      <c r="B2732" s="22"/>
      <c r="C2732" s="25"/>
      <c r="E2732" s="25"/>
      <c r="J2732" s="1"/>
      <c r="L2732" s="1"/>
    </row>
    <row r="2733" spans="1:12" ht="12.75">
      <c r="A2733" s="16"/>
      <c r="B2733" s="22"/>
      <c r="C2733" s="25"/>
      <c r="E2733" s="25"/>
      <c r="J2733" s="1"/>
      <c r="L2733" s="1"/>
    </row>
    <row r="2734" spans="1:12" ht="12.75">
      <c r="A2734" s="16"/>
      <c r="B2734" s="22"/>
      <c r="C2734" s="25"/>
      <c r="E2734" s="25"/>
      <c r="J2734" s="1"/>
      <c r="L2734" s="1"/>
    </row>
    <row r="2735" spans="1:12" ht="12.75">
      <c r="A2735" s="16"/>
      <c r="B2735" s="22"/>
      <c r="C2735" s="25"/>
      <c r="E2735" s="25"/>
      <c r="J2735" s="1"/>
      <c r="L2735" s="1"/>
    </row>
    <row r="2736" spans="1:12" ht="12.75">
      <c r="A2736" s="16"/>
      <c r="B2736" s="22"/>
      <c r="C2736" s="25"/>
      <c r="E2736" s="25"/>
      <c r="J2736" s="1"/>
      <c r="L2736" s="1"/>
    </row>
    <row r="2737" spans="1:12" ht="12.75">
      <c r="A2737" s="16"/>
      <c r="B2737" s="22"/>
      <c r="C2737" s="25"/>
      <c r="E2737" s="25"/>
      <c r="J2737" s="1"/>
      <c r="L2737" s="1"/>
    </row>
    <row r="2738" spans="1:12" ht="12.75">
      <c r="A2738" s="16"/>
      <c r="B2738" s="22"/>
      <c r="C2738" s="25"/>
      <c r="E2738" s="25"/>
      <c r="J2738" s="1"/>
      <c r="L2738" s="1"/>
    </row>
    <row r="2739" spans="1:12" ht="12.75">
      <c r="A2739" s="16"/>
      <c r="B2739" s="22"/>
      <c r="C2739" s="25"/>
      <c r="E2739" s="25"/>
      <c r="J2739" s="1"/>
      <c r="L2739" s="1"/>
    </row>
    <row r="2740" spans="1:12" ht="12.75">
      <c r="A2740" s="16"/>
      <c r="B2740" s="22"/>
      <c r="C2740" s="25"/>
      <c r="E2740" s="25"/>
      <c r="J2740" s="1"/>
      <c r="L2740" s="1"/>
    </row>
    <row r="2741" spans="1:12" ht="12.75">
      <c r="A2741" s="16"/>
      <c r="B2741" s="22"/>
      <c r="C2741" s="25"/>
      <c r="E2741" s="25"/>
      <c r="J2741" s="1"/>
      <c r="L2741" s="1"/>
    </row>
    <row r="2742" spans="1:12" ht="12.75">
      <c r="A2742" s="16"/>
      <c r="B2742" s="22"/>
      <c r="C2742" s="25"/>
      <c r="E2742" s="25"/>
      <c r="J2742" s="1"/>
      <c r="L2742" s="1"/>
    </row>
    <row r="2743" spans="1:12" ht="12.75">
      <c r="A2743" s="16"/>
      <c r="B2743" s="22"/>
      <c r="C2743" s="25"/>
      <c r="E2743" s="25"/>
      <c r="J2743" s="1"/>
      <c r="L2743" s="1"/>
    </row>
    <row r="2744" spans="1:12" ht="12.75">
      <c r="A2744" s="16"/>
      <c r="B2744" s="22"/>
      <c r="C2744" s="25"/>
      <c r="E2744" s="25"/>
      <c r="J2744" s="1"/>
      <c r="L2744" s="1"/>
    </row>
    <row r="2745" spans="1:12" ht="12.75">
      <c r="A2745" s="16"/>
      <c r="B2745" s="22"/>
      <c r="C2745" s="25"/>
      <c r="E2745" s="25"/>
      <c r="J2745" s="1"/>
      <c r="L2745" s="1"/>
    </row>
    <row r="2746" spans="1:12" ht="12.75">
      <c r="A2746" s="16"/>
      <c r="B2746" s="22"/>
      <c r="C2746" s="25"/>
      <c r="E2746" s="25"/>
      <c r="J2746" s="1"/>
      <c r="L2746" s="1"/>
    </row>
    <row r="2747" spans="1:12" ht="12.75">
      <c r="A2747" s="16"/>
      <c r="B2747" s="22"/>
      <c r="C2747" s="25"/>
      <c r="E2747" s="25"/>
      <c r="J2747" s="1"/>
      <c r="L2747" s="1"/>
    </row>
    <row r="2748" spans="1:12" ht="12.75">
      <c r="A2748" s="16"/>
      <c r="B2748" s="22"/>
      <c r="C2748" s="25"/>
      <c r="E2748" s="25"/>
      <c r="J2748" s="1"/>
      <c r="L2748" s="1"/>
    </row>
    <row r="2749" spans="1:12" ht="12.75">
      <c r="A2749" s="16"/>
      <c r="B2749" s="22"/>
      <c r="C2749" s="25"/>
      <c r="E2749" s="25"/>
      <c r="J2749" s="1"/>
      <c r="L2749" s="1"/>
    </row>
    <row r="2750" spans="1:12" ht="12.75">
      <c r="A2750" s="16"/>
      <c r="B2750" s="22"/>
      <c r="C2750" s="25"/>
      <c r="E2750" s="25"/>
      <c r="J2750" s="1"/>
      <c r="L2750" s="1"/>
    </row>
    <row r="2751" spans="1:12" ht="12.75">
      <c r="A2751" s="16"/>
      <c r="B2751" s="22"/>
      <c r="C2751" s="25"/>
      <c r="E2751" s="25"/>
      <c r="J2751" s="1"/>
      <c r="L2751" s="1"/>
    </row>
    <row r="2752" spans="1:12" ht="12.75">
      <c r="A2752" s="16"/>
      <c r="B2752" s="22"/>
      <c r="C2752" s="25"/>
      <c r="E2752" s="25"/>
      <c r="J2752" s="1"/>
      <c r="L2752" s="1"/>
    </row>
    <row r="2753" spans="1:12" ht="12.75">
      <c r="A2753" s="16"/>
      <c r="B2753" s="22"/>
      <c r="C2753" s="25"/>
      <c r="E2753" s="25"/>
      <c r="J2753" s="1"/>
      <c r="L2753" s="1"/>
    </row>
    <row r="2754" spans="1:12" ht="12.75">
      <c r="A2754" s="16"/>
      <c r="B2754" s="22"/>
      <c r="C2754" s="25"/>
      <c r="E2754" s="25"/>
      <c r="J2754" s="1"/>
      <c r="L2754" s="1"/>
    </row>
    <row r="2755" spans="1:12" ht="12.75">
      <c r="A2755" s="16"/>
      <c r="B2755" s="22"/>
      <c r="C2755" s="25"/>
      <c r="E2755" s="25"/>
      <c r="J2755" s="1"/>
      <c r="L2755" s="1"/>
    </row>
    <row r="2756" spans="1:12" ht="12.75">
      <c r="A2756" s="16"/>
      <c r="B2756" s="22"/>
      <c r="C2756" s="25"/>
      <c r="E2756" s="25"/>
      <c r="J2756" s="1"/>
      <c r="L2756" s="1"/>
    </row>
    <row r="2757" spans="1:12" ht="12.75">
      <c r="A2757" s="16"/>
      <c r="B2757" s="22"/>
      <c r="C2757" s="25"/>
      <c r="E2757" s="25"/>
      <c r="J2757" s="1"/>
      <c r="L2757" s="1"/>
    </row>
    <row r="2758" spans="1:12" ht="12.75">
      <c r="A2758" s="16"/>
      <c r="B2758" s="22"/>
      <c r="C2758" s="25"/>
      <c r="E2758" s="25"/>
      <c r="J2758" s="1"/>
      <c r="L2758" s="1"/>
    </row>
    <row r="2759" spans="1:12" ht="12.75">
      <c r="A2759" s="16"/>
      <c r="B2759" s="22"/>
      <c r="C2759" s="25"/>
      <c r="E2759" s="25"/>
      <c r="J2759" s="1"/>
      <c r="L2759" s="1"/>
    </row>
    <row r="2760" spans="1:12" ht="12.75">
      <c r="A2760" s="16"/>
      <c r="B2760" s="22"/>
      <c r="C2760" s="25"/>
      <c r="E2760" s="25"/>
      <c r="J2760" s="1"/>
      <c r="L2760" s="1"/>
    </row>
    <row r="2761" spans="1:12" ht="12.75">
      <c r="A2761" s="16"/>
      <c r="B2761" s="22"/>
      <c r="C2761" s="25"/>
      <c r="E2761" s="25"/>
      <c r="J2761" s="1"/>
      <c r="L2761" s="1"/>
    </row>
    <row r="2762" spans="1:12" ht="12.75">
      <c r="A2762" s="16"/>
      <c r="B2762" s="22"/>
      <c r="C2762" s="25"/>
      <c r="E2762" s="25"/>
      <c r="J2762" s="1"/>
      <c r="L2762" s="1"/>
    </row>
    <row r="2763" spans="1:12" ht="12.75">
      <c r="A2763" s="16"/>
      <c r="B2763" s="22"/>
      <c r="C2763" s="25"/>
      <c r="E2763" s="25"/>
      <c r="J2763" s="1"/>
      <c r="L2763" s="1"/>
    </row>
    <row r="2764" spans="1:12" ht="12.75">
      <c r="A2764" s="16"/>
      <c r="B2764" s="22"/>
      <c r="C2764" s="25"/>
      <c r="E2764" s="25"/>
      <c r="J2764" s="1"/>
      <c r="L2764" s="1"/>
    </row>
    <row r="2765" spans="1:12" ht="12.75">
      <c r="A2765" s="16"/>
      <c r="B2765" s="22"/>
      <c r="C2765" s="25"/>
      <c r="E2765" s="25"/>
      <c r="J2765" s="1"/>
      <c r="L2765" s="1"/>
    </row>
    <row r="2766" spans="1:12" ht="12.75">
      <c r="A2766" s="16"/>
      <c r="B2766" s="22"/>
      <c r="C2766" s="25"/>
      <c r="E2766" s="25"/>
      <c r="J2766" s="1"/>
      <c r="L2766" s="1"/>
    </row>
    <row r="2767" spans="1:12" ht="12.75">
      <c r="A2767" s="16"/>
      <c r="B2767" s="22"/>
      <c r="C2767" s="25"/>
      <c r="E2767" s="25"/>
      <c r="J2767" s="1"/>
      <c r="L2767" s="1"/>
    </row>
    <row r="2768" spans="1:12" ht="12.75">
      <c r="A2768" s="16"/>
      <c r="B2768" s="22"/>
      <c r="C2768" s="25"/>
      <c r="E2768" s="25"/>
      <c r="J2768" s="1"/>
      <c r="L2768" s="1"/>
    </row>
    <row r="2769" spans="1:12" ht="12.75">
      <c r="A2769" s="16"/>
      <c r="B2769" s="22"/>
      <c r="C2769" s="25"/>
      <c r="E2769" s="25"/>
      <c r="J2769" s="1"/>
      <c r="L2769" s="1"/>
    </row>
    <row r="2770" spans="1:12" ht="12.75">
      <c r="A2770" s="16"/>
      <c r="B2770" s="22"/>
      <c r="C2770" s="25"/>
      <c r="E2770" s="25"/>
      <c r="J2770" s="1"/>
      <c r="L2770" s="1"/>
    </row>
    <row r="2771" spans="1:12" ht="12.75">
      <c r="A2771" s="16"/>
      <c r="B2771" s="22"/>
      <c r="C2771" s="25"/>
      <c r="E2771" s="25"/>
      <c r="J2771" s="1"/>
      <c r="L2771" s="1"/>
    </row>
    <row r="2772" spans="1:12" ht="12.75">
      <c r="A2772" s="16"/>
      <c r="B2772" s="22"/>
      <c r="C2772" s="25"/>
      <c r="E2772" s="25"/>
      <c r="J2772" s="1"/>
      <c r="L2772" s="1"/>
    </row>
    <row r="2773" spans="1:12" ht="12.75">
      <c r="A2773" s="16"/>
      <c r="B2773" s="22"/>
      <c r="C2773" s="25"/>
      <c r="E2773" s="25"/>
      <c r="J2773" s="1"/>
      <c r="L2773" s="1"/>
    </row>
    <row r="2774" spans="1:12" ht="12.75">
      <c r="A2774" s="16"/>
      <c r="B2774" s="22"/>
      <c r="C2774" s="25"/>
      <c r="E2774" s="25"/>
      <c r="J2774" s="1"/>
      <c r="L2774" s="1"/>
    </row>
    <row r="2775" spans="1:12" ht="12.75">
      <c r="A2775" s="16"/>
      <c r="B2775" s="22"/>
      <c r="C2775" s="25"/>
      <c r="E2775" s="25"/>
      <c r="J2775" s="1"/>
      <c r="L2775" s="1"/>
    </row>
    <row r="2776" spans="1:12" ht="12.75">
      <c r="A2776" s="16"/>
      <c r="B2776" s="22"/>
      <c r="C2776" s="25"/>
      <c r="E2776" s="25"/>
      <c r="J2776" s="1"/>
      <c r="L2776" s="1"/>
    </row>
    <row r="2777" spans="1:12" ht="12.75">
      <c r="A2777" s="16"/>
      <c r="B2777" s="22"/>
      <c r="C2777" s="25"/>
      <c r="E2777" s="25"/>
      <c r="J2777" s="1"/>
      <c r="L2777" s="1"/>
    </row>
    <row r="2778" spans="1:12" ht="12.75">
      <c r="A2778" s="16"/>
      <c r="B2778" s="22"/>
      <c r="C2778" s="25"/>
      <c r="E2778" s="25"/>
      <c r="J2778" s="1"/>
      <c r="L2778" s="1"/>
    </row>
    <row r="2779" spans="1:12" ht="12.75">
      <c r="A2779" s="16"/>
      <c r="B2779" s="22"/>
      <c r="C2779" s="25"/>
      <c r="E2779" s="25"/>
      <c r="J2779" s="1"/>
      <c r="L2779" s="1"/>
    </row>
    <row r="2780" spans="1:12" ht="12.75">
      <c r="A2780" s="16"/>
      <c r="B2780" s="22"/>
      <c r="C2780" s="25"/>
      <c r="E2780" s="25"/>
      <c r="J2780" s="1"/>
      <c r="L2780" s="1"/>
    </row>
    <row r="2781" spans="1:12" ht="12.75">
      <c r="A2781" s="16"/>
      <c r="B2781" s="22"/>
      <c r="C2781" s="25"/>
      <c r="E2781" s="25"/>
      <c r="J2781" s="1"/>
      <c r="L2781" s="1"/>
    </row>
    <row r="2782" spans="1:12" ht="12.75">
      <c r="A2782" s="16"/>
      <c r="B2782" s="22"/>
      <c r="C2782" s="25"/>
      <c r="E2782" s="25"/>
      <c r="J2782" s="1"/>
      <c r="L2782" s="1"/>
    </row>
    <row r="2783" spans="1:12" ht="12.75">
      <c r="A2783" s="16"/>
      <c r="B2783" s="22"/>
      <c r="C2783" s="25"/>
      <c r="E2783" s="25"/>
      <c r="J2783" s="1"/>
      <c r="L2783" s="1"/>
    </row>
    <row r="2784" spans="1:12" ht="12.75">
      <c r="A2784" s="16"/>
      <c r="B2784" s="22"/>
      <c r="C2784" s="25"/>
      <c r="E2784" s="25"/>
      <c r="J2784" s="1"/>
      <c r="L2784" s="1"/>
    </row>
    <row r="2785" spans="1:12" ht="12.75">
      <c r="A2785" s="16"/>
      <c r="B2785" s="22"/>
      <c r="C2785" s="25"/>
      <c r="E2785" s="25"/>
      <c r="J2785" s="1"/>
      <c r="L2785" s="1"/>
    </row>
    <row r="2786" spans="1:12" ht="12.75">
      <c r="A2786" s="16"/>
      <c r="B2786" s="22"/>
      <c r="C2786" s="25"/>
      <c r="E2786" s="25"/>
      <c r="J2786" s="1"/>
      <c r="L2786" s="1"/>
    </row>
    <row r="2787" spans="1:12" ht="12.75">
      <c r="A2787" s="16"/>
      <c r="B2787" s="22"/>
      <c r="C2787" s="25"/>
      <c r="E2787" s="25"/>
      <c r="J2787" s="1"/>
      <c r="L2787" s="1"/>
    </row>
    <row r="2788" spans="1:12" ht="12.75">
      <c r="A2788" s="16"/>
      <c r="B2788" s="22"/>
      <c r="C2788" s="25"/>
      <c r="E2788" s="25"/>
      <c r="J2788" s="1"/>
      <c r="L2788" s="1"/>
    </row>
    <row r="2789" spans="1:12" ht="12.75">
      <c r="A2789" s="16"/>
      <c r="B2789" s="22"/>
      <c r="C2789" s="25"/>
      <c r="E2789" s="25"/>
      <c r="J2789" s="1"/>
      <c r="L2789" s="1"/>
    </row>
    <row r="2790" spans="1:12" ht="12.75">
      <c r="A2790" s="16"/>
      <c r="B2790" s="22"/>
      <c r="C2790" s="25"/>
      <c r="E2790" s="25"/>
      <c r="J2790" s="1"/>
      <c r="L2790" s="1"/>
    </row>
    <row r="2791" spans="1:12" ht="12.75">
      <c r="A2791" s="16"/>
      <c r="B2791" s="22"/>
      <c r="C2791" s="25"/>
      <c r="E2791" s="25"/>
      <c r="J2791" s="1"/>
      <c r="L2791" s="1"/>
    </row>
    <row r="2792" spans="1:12" ht="12.75">
      <c r="A2792" s="16"/>
      <c r="B2792" s="22"/>
      <c r="C2792" s="25"/>
      <c r="E2792" s="25"/>
      <c r="J2792" s="1"/>
      <c r="L2792" s="1"/>
    </row>
    <row r="2793" spans="1:12" ht="12.75">
      <c r="A2793" s="16"/>
      <c r="B2793" s="22"/>
      <c r="C2793" s="25"/>
      <c r="E2793" s="25"/>
      <c r="J2793" s="1"/>
      <c r="L2793" s="1"/>
    </row>
    <row r="2794" spans="1:12" ht="12.75">
      <c r="A2794" s="16"/>
      <c r="B2794" s="22"/>
      <c r="C2794" s="25"/>
      <c r="E2794" s="25"/>
      <c r="J2794" s="1"/>
      <c r="L2794" s="1"/>
    </row>
    <row r="2795" spans="1:12" ht="12.75">
      <c r="A2795" s="16"/>
      <c r="B2795" s="22"/>
      <c r="C2795" s="25"/>
      <c r="E2795" s="25"/>
      <c r="J2795" s="1"/>
      <c r="L2795" s="1"/>
    </row>
    <row r="2796" spans="1:12" ht="12.75">
      <c r="A2796" s="16"/>
      <c r="B2796" s="22"/>
      <c r="C2796" s="25"/>
      <c r="E2796" s="25"/>
      <c r="J2796" s="1"/>
      <c r="L2796" s="1"/>
    </row>
    <row r="2797" spans="1:12" ht="12.75">
      <c r="A2797" s="16"/>
      <c r="B2797" s="22"/>
      <c r="C2797" s="25"/>
      <c r="E2797" s="25"/>
      <c r="J2797" s="1"/>
      <c r="L2797" s="1"/>
    </row>
    <row r="2798" spans="1:12" ht="12.75">
      <c r="A2798" s="16"/>
      <c r="B2798" s="22"/>
      <c r="C2798" s="25"/>
      <c r="E2798" s="25"/>
      <c r="J2798" s="1"/>
      <c r="L2798" s="1"/>
    </row>
    <row r="2799" spans="1:12" ht="12.75">
      <c r="A2799" s="16"/>
      <c r="B2799" s="22"/>
      <c r="C2799" s="25"/>
      <c r="E2799" s="25"/>
      <c r="J2799" s="1"/>
      <c r="L2799" s="1"/>
    </row>
    <row r="2800" spans="1:12" ht="12.75">
      <c r="A2800" s="16"/>
      <c r="B2800" s="22"/>
      <c r="C2800" s="25"/>
      <c r="E2800" s="25"/>
      <c r="J2800" s="1"/>
      <c r="L2800" s="1"/>
    </row>
    <row r="2801" spans="1:12" ht="12.75">
      <c r="A2801" s="16"/>
      <c r="B2801" s="22"/>
      <c r="C2801" s="25"/>
      <c r="E2801" s="25"/>
      <c r="J2801" s="1"/>
      <c r="L2801" s="1"/>
    </row>
    <row r="2802" spans="1:12" ht="12.75">
      <c r="A2802" s="16"/>
      <c r="B2802" s="22"/>
      <c r="C2802" s="25"/>
      <c r="E2802" s="25"/>
      <c r="J2802" s="1"/>
      <c r="L2802" s="1"/>
    </row>
    <row r="2803" spans="1:12" ht="12.75">
      <c r="A2803" s="16"/>
      <c r="B2803" s="22"/>
      <c r="C2803" s="25"/>
      <c r="E2803" s="25"/>
      <c r="J2803" s="1"/>
      <c r="L2803" s="1"/>
    </row>
    <row r="2804" spans="1:12" ht="12.75">
      <c r="A2804" s="16"/>
      <c r="B2804" s="22"/>
      <c r="C2804" s="25"/>
      <c r="E2804" s="25"/>
      <c r="J2804" s="1"/>
      <c r="L2804" s="1"/>
    </row>
    <row r="2805" spans="1:12" ht="12.75">
      <c r="A2805" s="16"/>
      <c r="B2805" s="22"/>
      <c r="C2805" s="25"/>
      <c r="E2805" s="25"/>
      <c r="J2805" s="1"/>
      <c r="L2805" s="1"/>
    </row>
    <row r="2806" spans="1:12" ht="12.75">
      <c r="A2806" s="16"/>
      <c r="B2806" s="22"/>
      <c r="C2806" s="25"/>
      <c r="E2806" s="25"/>
      <c r="J2806" s="1"/>
      <c r="L2806" s="1"/>
    </row>
    <row r="2807" spans="1:12" ht="12.75">
      <c r="A2807" s="16"/>
      <c r="B2807" s="22"/>
      <c r="C2807" s="25"/>
      <c r="E2807" s="25"/>
      <c r="J2807" s="1"/>
      <c r="L2807" s="1"/>
    </row>
    <row r="2808" spans="1:12" ht="12.75">
      <c r="A2808" s="16"/>
      <c r="B2808" s="22"/>
      <c r="C2808" s="25"/>
      <c r="E2808" s="25"/>
      <c r="J2808" s="1"/>
      <c r="L2808" s="1"/>
    </row>
    <row r="2809" spans="1:12" ht="12.75">
      <c r="A2809" s="16"/>
      <c r="B2809" s="22"/>
      <c r="C2809" s="25"/>
      <c r="E2809" s="25"/>
      <c r="J2809" s="1"/>
      <c r="L2809" s="1"/>
    </row>
    <row r="2810" spans="1:12" ht="12.75">
      <c r="A2810" s="16"/>
      <c r="B2810" s="22"/>
      <c r="C2810" s="25"/>
      <c r="E2810" s="25"/>
      <c r="J2810" s="1"/>
      <c r="L2810" s="1"/>
    </row>
    <row r="2811" spans="1:12" ht="12.75">
      <c r="A2811" s="16"/>
      <c r="B2811" s="22"/>
      <c r="C2811" s="25"/>
      <c r="E2811" s="25"/>
      <c r="J2811" s="1"/>
      <c r="L2811" s="1"/>
    </row>
    <row r="2812" spans="1:12" ht="12.75">
      <c r="A2812" s="16"/>
      <c r="B2812" s="22"/>
      <c r="C2812" s="25"/>
      <c r="E2812" s="25"/>
      <c r="J2812" s="1"/>
      <c r="L2812" s="1"/>
    </row>
    <row r="2813" spans="1:12" ht="12.75">
      <c r="A2813" s="16"/>
      <c r="B2813" s="22"/>
      <c r="C2813" s="25"/>
      <c r="E2813" s="25"/>
      <c r="J2813" s="1"/>
      <c r="L2813" s="1"/>
    </row>
    <row r="2814" spans="1:12" ht="12.75">
      <c r="A2814" s="16"/>
      <c r="B2814" s="22"/>
      <c r="C2814" s="25"/>
      <c r="E2814" s="25"/>
      <c r="J2814" s="1"/>
      <c r="L2814" s="1"/>
    </row>
    <row r="2815" spans="1:12" ht="12.75">
      <c r="A2815" s="16"/>
      <c r="B2815" s="22"/>
      <c r="C2815" s="25"/>
      <c r="E2815" s="25"/>
      <c r="J2815" s="1"/>
      <c r="L2815" s="1"/>
    </row>
    <row r="2816" spans="1:12" ht="12.75">
      <c r="A2816" s="16"/>
      <c r="B2816" s="22"/>
      <c r="C2816" s="25"/>
      <c r="E2816" s="25"/>
      <c r="J2816" s="1"/>
      <c r="L2816" s="1"/>
    </row>
    <row r="2817" spans="1:12" ht="12.75">
      <c r="A2817" s="16"/>
      <c r="B2817" s="22"/>
      <c r="C2817" s="25"/>
      <c r="E2817" s="25"/>
      <c r="J2817" s="1"/>
      <c r="L2817" s="1"/>
    </row>
    <row r="2818" spans="1:12" ht="12.75">
      <c r="A2818" s="16"/>
      <c r="B2818" s="22"/>
      <c r="C2818" s="25"/>
      <c r="E2818" s="25"/>
      <c r="J2818" s="1"/>
      <c r="L2818" s="1"/>
    </row>
    <row r="2819" spans="1:12" ht="12.75">
      <c r="A2819" s="16"/>
      <c r="B2819" s="22"/>
      <c r="C2819" s="25"/>
      <c r="E2819" s="25"/>
      <c r="J2819" s="1"/>
      <c r="L2819" s="1"/>
    </row>
    <row r="2820" spans="1:12" ht="12.75">
      <c r="A2820" s="16"/>
      <c r="B2820" s="22"/>
      <c r="C2820" s="25"/>
      <c r="E2820" s="25"/>
      <c r="J2820" s="1"/>
      <c r="L2820" s="1"/>
    </row>
    <row r="2821" spans="1:12" ht="12.75">
      <c r="A2821" s="16"/>
      <c r="B2821" s="22"/>
      <c r="C2821" s="25"/>
      <c r="E2821" s="25"/>
      <c r="J2821" s="1"/>
      <c r="L2821" s="1"/>
    </row>
    <row r="2822" spans="1:12" ht="12.75">
      <c r="A2822" s="16"/>
      <c r="B2822" s="22"/>
      <c r="C2822" s="25"/>
      <c r="E2822" s="25"/>
      <c r="J2822" s="1"/>
      <c r="L2822" s="1"/>
    </row>
    <row r="2823" spans="1:12" ht="12.75">
      <c r="A2823" s="16"/>
      <c r="B2823" s="22"/>
      <c r="C2823" s="25"/>
      <c r="E2823" s="25"/>
      <c r="J2823" s="1"/>
      <c r="L2823" s="1"/>
    </row>
    <row r="2824" spans="1:12" ht="12.75">
      <c r="A2824" s="16"/>
      <c r="B2824" s="22"/>
      <c r="C2824" s="25"/>
      <c r="E2824" s="25"/>
      <c r="J2824" s="1"/>
      <c r="L2824" s="1"/>
    </row>
    <row r="2825" spans="1:12" ht="12.75">
      <c r="A2825" s="16"/>
      <c r="B2825" s="22"/>
      <c r="C2825" s="25"/>
      <c r="E2825" s="25"/>
      <c r="J2825" s="1"/>
      <c r="L2825" s="1"/>
    </row>
    <row r="2826" spans="1:12" ht="12.75">
      <c r="A2826" s="16"/>
      <c r="B2826" s="22"/>
      <c r="C2826" s="25"/>
      <c r="E2826" s="25"/>
      <c r="J2826" s="1"/>
      <c r="L2826" s="1"/>
    </row>
    <row r="2827" spans="1:12" ht="12.75">
      <c r="A2827" s="16"/>
      <c r="B2827" s="22"/>
      <c r="C2827" s="25"/>
      <c r="E2827" s="25"/>
      <c r="J2827" s="1"/>
      <c r="L2827" s="1"/>
    </row>
    <row r="2828" spans="1:12" ht="12.75">
      <c r="A2828" s="16"/>
      <c r="B2828" s="22"/>
      <c r="C2828" s="25"/>
      <c r="E2828" s="25"/>
      <c r="J2828" s="1"/>
      <c r="L2828" s="1"/>
    </row>
    <row r="2829" spans="1:12" ht="12.75">
      <c r="A2829" s="16"/>
      <c r="B2829" s="22"/>
      <c r="C2829" s="25"/>
      <c r="E2829" s="25"/>
      <c r="J2829" s="1"/>
      <c r="L2829" s="1"/>
    </row>
    <row r="2830" spans="1:12" ht="12.75">
      <c r="A2830" s="16"/>
      <c r="B2830" s="22"/>
      <c r="C2830" s="25"/>
      <c r="E2830" s="25"/>
      <c r="J2830" s="1"/>
      <c r="L2830" s="1"/>
    </row>
    <row r="2831" spans="1:12" ht="12.75">
      <c r="A2831" s="16"/>
      <c r="B2831" s="22"/>
      <c r="C2831" s="25"/>
      <c r="E2831" s="25"/>
      <c r="J2831" s="1"/>
      <c r="L2831" s="1"/>
    </row>
    <row r="2832" spans="1:12" ht="12.75">
      <c r="A2832" s="16"/>
      <c r="B2832" s="22"/>
      <c r="C2832" s="25"/>
      <c r="E2832" s="25"/>
      <c r="J2832" s="1"/>
      <c r="L2832" s="1"/>
    </row>
    <row r="2833" spans="1:12" ht="12.75">
      <c r="A2833" s="16"/>
      <c r="B2833" s="22"/>
      <c r="C2833" s="25"/>
      <c r="E2833" s="25"/>
      <c r="J2833" s="1"/>
      <c r="L2833" s="1"/>
    </row>
    <row r="2834" spans="1:12" ht="12.75">
      <c r="A2834" s="16"/>
      <c r="B2834" s="22"/>
      <c r="C2834" s="25"/>
      <c r="E2834" s="25"/>
      <c r="J2834" s="1"/>
      <c r="L2834" s="1"/>
    </row>
    <row r="2835" spans="1:12" ht="12.75">
      <c r="A2835" s="16"/>
      <c r="B2835" s="22"/>
      <c r="C2835" s="25"/>
      <c r="E2835" s="25"/>
      <c r="J2835" s="1"/>
      <c r="L2835" s="1"/>
    </row>
    <row r="2836" spans="1:12" ht="12.75">
      <c r="A2836" s="16"/>
      <c r="B2836" s="22"/>
      <c r="C2836" s="25"/>
      <c r="E2836" s="25"/>
      <c r="J2836" s="1"/>
      <c r="L2836" s="1"/>
    </row>
    <row r="2837" spans="1:12" ht="12.75">
      <c r="A2837" s="16"/>
      <c r="B2837" s="22"/>
      <c r="C2837" s="25"/>
      <c r="E2837" s="25"/>
      <c r="J2837" s="1"/>
      <c r="L2837" s="1"/>
    </row>
    <row r="2838" spans="1:12" ht="12.75">
      <c r="A2838" s="16"/>
      <c r="B2838" s="22"/>
      <c r="C2838" s="25"/>
      <c r="E2838" s="25"/>
      <c r="J2838" s="1"/>
      <c r="L2838" s="1"/>
    </row>
    <row r="2839" spans="1:12" ht="12.75">
      <c r="A2839" s="16"/>
      <c r="B2839" s="22"/>
      <c r="C2839" s="25"/>
      <c r="E2839" s="25"/>
      <c r="J2839" s="1"/>
      <c r="L2839" s="1"/>
    </row>
    <row r="2840" spans="1:12" ht="12.75">
      <c r="A2840" s="16"/>
      <c r="B2840" s="22"/>
      <c r="C2840" s="25"/>
      <c r="E2840" s="25"/>
      <c r="J2840" s="1"/>
      <c r="L2840" s="1"/>
    </row>
    <row r="2841" spans="1:12" ht="12.75">
      <c r="A2841" s="16"/>
      <c r="B2841" s="22"/>
      <c r="C2841" s="25"/>
      <c r="E2841" s="25"/>
      <c r="J2841" s="1"/>
      <c r="L2841" s="1"/>
    </row>
    <row r="2842" spans="1:12" ht="12.75">
      <c r="A2842" s="16"/>
      <c r="B2842" s="22"/>
      <c r="C2842" s="25"/>
      <c r="E2842" s="25"/>
      <c r="J2842" s="1"/>
      <c r="L2842" s="1"/>
    </row>
    <row r="2843" spans="1:12" ht="12.75">
      <c r="A2843" s="16"/>
      <c r="B2843" s="22"/>
      <c r="C2843" s="25"/>
      <c r="E2843" s="25"/>
      <c r="J2843" s="1"/>
      <c r="L2843" s="1"/>
    </row>
    <row r="2844" spans="1:12" ht="12.75">
      <c r="A2844" s="16"/>
      <c r="B2844" s="22"/>
      <c r="C2844" s="25"/>
      <c r="E2844" s="25"/>
      <c r="J2844" s="1"/>
      <c r="L2844" s="1"/>
    </row>
    <row r="2845" spans="1:12" ht="12.75">
      <c r="A2845" s="16"/>
      <c r="B2845" s="22"/>
      <c r="C2845" s="25"/>
      <c r="E2845" s="25"/>
      <c r="J2845" s="1"/>
      <c r="L2845" s="1"/>
    </row>
    <row r="2846" spans="1:12" ht="12.75">
      <c r="A2846" s="16"/>
      <c r="B2846" s="22"/>
      <c r="C2846" s="25"/>
      <c r="E2846" s="25"/>
      <c r="J2846" s="1"/>
      <c r="L2846" s="1"/>
    </row>
    <row r="2847" spans="1:12" ht="12.75">
      <c r="A2847" s="16"/>
      <c r="B2847" s="22"/>
      <c r="C2847" s="25"/>
      <c r="E2847" s="25"/>
      <c r="J2847" s="1"/>
      <c r="L2847" s="1"/>
    </row>
    <row r="2848" spans="1:12" ht="12.75">
      <c r="A2848" s="16"/>
      <c r="B2848" s="22"/>
      <c r="C2848" s="25"/>
      <c r="E2848" s="25"/>
      <c r="J2848" s="1"/>
      <c r="L2848" s="1"/>
    </row>
    <row r="2849" spans="1:12" ht="12.75">
      <c r="A2849" s="16"/>
      <c r="B2849" s="22"/>
      <c r="C2849" s="25"/>
      <c r="E2849" s="25"/>
      <c r="J2849" s="1"/>
      <c r="L2849" s="1"/>
    </row>
    <row r="2850" spans="1:12" ht="12.75">
      <c r="A2850" s="16"/>
      <c r="B2850" s="22"/>
      <c r="C2850" s="25"/>
      <c r="E2850" s="25"/>
      <c r="J2850" s="1"/>
      <c r="L2850" s="1"/>
    </row>
    <row r="2851" spans="1:12" ht="12.75">
      <c r="A2851" s="16"/>
      <c r="B2851" s="22"/>
      <c r="C2851" s="25"/>
      <c r="E2851" s="25"/>
      <c r="J2851" s="1"/>
      <c r="L2851" s="1"/>
    </row>
    <row r="2852" spans="1:12" ht="12.75">
      <c r="A2852" s="16"/>
      <c r="B2852" s="22"/>
      <c r="C2852" s="25"/>
      <c r="E2852" s="25"/>
      <c r="J2852" s="1"/>
      <c r="L2852" s="1"/>
    </row>
    <row r="2853" spans="1:12" ht="12.75">
      <c r="A2853" s="16"/>
      <c r="B2853" s="22"/>
      <c r="C2853" s="25"/>
      <c r="E2853" s="25"/>
      <c r="J2853" s="1"/>
      <c r="L2853" s="1"/>
    </row>
    <row r="2854" spans="1:12" ht="12.75">
      <c r="A2854" s="16"/>
      <c r="B2854" s="22"/>
      <c r="C2854" s="25"/>
      <c r="E2854" s="25"/>
      <c r="J2854" s="1"/>
      <c r="L2854" s="1"/>
    </row>
    <row r="2855" spans="1:12" ht="12.75">
      <c r="A2855" s="16"/>
      <c r="B2855" s="22"/>
      <c r="C2855" s="25"/>
      <c r="E2855" s="25"/>
      <c r="J2855" s="1"/>
      <c r="L2855" s="1"/>
    </row>
    <row r="2856" spans="1:12" ht="12.75">
      <c r="A2856" s="16"/>
      <c r="B2856" s="22"/>
      <c r="C2856" s="25"/>
      <c r="E2856" s="25"/>
      <c r="J2856" s="1"/>
      <c r="L2856" s="1"/>
    </row>
    <row r="2857" spans="1:12" ht="12.75">
      <c r="A2857" s="16"/>
      <c r="B2857" s="22"/>
      <c r="C2857" s="25"/>
      <c r="E2857" s="25"/>
      <c r="J2857" s="1"/>
      <c r="L2857" s="1"/>
    </row>
    <row r="2858" spans="1:12" ht="12.75">
      <c r="A2858" s="16"/>
      <c r="B2858" s="22"/>
      <c r="C2858" s="25"/>
      <c r="E2858" s="25"/>
      <c r="J2858" s="1"/>
      <c r="L2858" s="1"/>
    </row>
    <row r="2859" spans="1:12" ht="12.75">
      <c r="A2859" s="16"/>
      <c r="B2859" s="22"/>
      <c r="C2859" s="25"/>
      <c r="E2859" s="25"/>
      <c r="J2859" s="1"/>
      <c r="L2859" s="1"/>
    </row>
    <row r="2860" spans="1:12" ht="12.75">
      <c r="A2860" s="16"/>
      <c r="B2860" s="22"/>
      <c r="C2860" s="25"/>
      <c r="E2860" s="25"/>
      <c r="J2860" s="1"/>
      <c r="L2860" s="1"/>
    </row>
    <row r="2861" spans="1:12" ht="12.75">
      <c r="A2861" s="16"/>
      <c r="B2861" s="22"/>
      <c r="C2861" s="25"/>
      <c r="E2861" s="25"/>
      <c r="J2861" s="1"/>
      <c r="L2861" s="1"/>
    </row>
    <row r="2862" spans="1:12" ht="12.75">
      <c r="A2862" s="16"/>
      <c r="B2862" s="22"/>
      <c r="C2862" s="25"/>
      <c r="E2862" s="25"/>
      <c r="J2862" s="1"/>
      <c r="L2862" s="1"/>
    </row>
    <row r="2863" spans="1:12" ht="12.75">
      <c r="A2863" s="16"/>
      <c r="B2863" s="22"/>
      <c r="C2863" s="25"/>
      <c r="E2863" s="25"/>
      <c r="J2863" s="1"/>
      <c r="L2863" s="1"/>
    </row>
    <row r="2864" spans="1:12" ht="12.75">
      <c r="A2864" s="16"/>
      <c r="B2864" s="22"/>
      <c r="C2864" s="25"/>
      <c r="E2864" s="25"/>
      <c r="J2864" s="1"/>
      <c r="L2864" s="1"/>
    </row>
    <row r="2865" spans="1:12" ht="12.75">
      <c r="A2865" s="16"/>
      <c r="B2865" s="22"/>
      <c r="C2865" s="25"/>
      <c r="E2865" s="25"/>
      <c r="J2865" s="1"/>
      <c r="L2865" s="1"/>
    </row>
    <row r="2866" spans="1:12" ht="12.75">
      <c r="A2866" s="16"/>
      <c r="B2866" s="22"/>
      <c r="C2866" s="25"/>
      <c r="E2866" s="25"/>
      <c r="J2866" s="1"/>
      <c r="L2866" s="1"/>
    </row>
    <row r="2867" spans="1:12" ht="12.75">
      <c r="A2867" s="16"/>
      <c r="B2867" s="22"/>
      <c r="C2867" s="25"/>
      <c r="E2867" s="25"/>
      <c r="J2867" s="1"/>
      <c r="L2867" s="1"/>
    </row>
    <row r="2868" spans="1:12" ht="12.75">
      <c r="A2868" s="16"/>
      <c r="B2868" s="22"/>
      <c r="C2868" s="25"/>
      <c r="E2868" s="25"/>
      <c r="J2868" s="1"/>
      <c r="L2868" s="1"/>
    </row>
    <row r="2869" spans="1:12" ht="12.75">
      <c r="A2869" s="16"/>
      <c r="B2869" s="22"/>
      <c r="C2869" s="25"/>
      <c r="E2869" s="25"/>
      <c r="J2869" s="1"/>
      <c r="L2869" s="1"/>
    </row>
    <row r="2870" spans="1:12" ht="12.75">
      <c r="A2870" s="16"/>
      <c r="B2870" s="22"/>
      <c r="C2870" s="25"/>
      <c r="E2870" s="25"/>
      <c r="J2870" s="1"/>
      <c r="L2870" s="1"/>
    </row>
    <row r="2871" spans="1:12" ht="12.75">
      <c r="A2871" s="16"/>
      <c r="B2871" s="22"/>
      <c r="C2871" s="25"/>
      <c r="E2871" s="25"/>
      <c r="J2871" s="1"/>
      <c r="L2871" s="1"/>
    </row>
    <row r="2872" spans="1:12" ht="12.75">
      <c r="A2872" s="16"/>
      <c r="B2872" s="22"/>
      <c r="C2872" s="25"/>
      <c r="E2872" s="25"/>
      <c r="J2872" s="1"/>
      <c r="L2872" s="1"/>
    </row>
    <row r="2873" spans="1:12" ht="12.75">
      <c r="A2873" s="16"/>
      <c r="B2873" s="22"/>
      <c r="C2873" s="25"/>
      <c r="E2873" s="25"/>
      <c r="J2873" s="1"/>
      <c r="L2873" s="1"/>
    </row>
    <row r="2874" spans="1:12" ht="12.75">
      <c r="A2874" s="16"/>
      <c r="B2874" s="22"/>
      <c r="C2874" s="25"/>
      <c r="E2874" s="25"/>
      <c r="J2874" s="1"/>
      <c r="L2874" s="1"/>
    </row>
    <row r="2875" spans="1:12" ht="12.75">
      <c r="A2875" s="16"/>
      <c r="B2875" s="22"/>
      <c r="C2875" s="25"/>
      <c r="E2875" s="25"/>
      <c r="J2875" s="1"/>
      <c r="L2875" s="1"/>
    </row>
    <row r="2876" spans="1:12" ht="12.75">
      <c r="A2876" s="16"/>
      <c r="B2876" s="22"/>
      <c r="C2876" s="25"/>
      <c r="E2876" s="25"/>
      <c r="J2876" s="1"/>
      <c r="L2876" s="1"/>
    </row>
    <row r="2877" spans="1:12" ht="12.75">
      <c r="A2877" s="16"/>
      <c r="B2877" s="22"/>
      <c r="C2877" s="25"/>
      <c r="E2877" s="25"/>
      <c r="J2877" s="1"/>
      <c r="L2877" s="1"/>
    </row>
    <row r="2878" spans="1:12" ht="12.75">
      <c r="A2878" s="16"/>
      <c r="B2878" s="22"/>
      <c r="C2878" s="25"/>
      <c r="E2878" s="25"/>
      <c r="J2878" s="1"/>
      <c r="L2878" s="1"/>
    </row>
    <row r="2879" spans="1:12" ht="12.75">
      <c r="A2879" s="16"/>
      <c r="B2879" s="22"/>
      <c r="C2879" s="25"/>
      <c r="E2879" s="25"/>
      <c r="J2879" s="1"/>
      <c r="L2879" s="1"/>
    </row>
    <row r="2880" spans="1:12" ht="12.75">
      <c r="A2880" s="16"/>
      <c r="B2880" s="22"/>
      <c r="C2880" s="25"/>
      <c r="E2880" s="25"/>
      <c r="J2880" s="1"/>
      <c r="L2880" s="1"/>
    </row>
    <row r="2881" spans="1:12" ht="12.75">
      <c r="A2881" s="16"/>
      <c r="B2881" s="22"/>
      <c r="C2881" s="25"/>
      <c r="E2881" s="25"/>
      <c r="J2881" s="1"/>
      <c r="L2881" s="1"/>
    </row>
    <row r="2882" spans="1:12" ht="12.75">
      <c r="A2882" s="16"/>
      <c r="B2882" s="22"/>
      <c r="C2882" s="25"/>
      <c r="E2882" s="25"/>
      <c r="J2882" s="1"/>
      <c r="L2882" s="1"/>
    </row>
    <row r="2883" spans="1:12" ht="12.75">
      <c r="A2883" s="16"/>
      <c r="B2883" s="22"/>
      <c r="C2883" s="25"/>
      <c r="E2883" s="25"/>
      <c r="J2883" s="1"/>
      <c r="L2883" s="1"/>
    </row>
    <row r="2884" spans="1:12" ht="12.75">
      <c r="A2884" s="16"/>
      <c r="B2884" s="22"/>
      <c r="C2884" s="25"/>
      <c r="E2884" s="25"/>
      <c r="J2884" s="1"/>
      <c r="L2884" s="1"/>
    </row>
    <row r="2885" spans="1:12" ht="12.75">
      <c r="A2885" s="16"/>
      <c r="B2885" s="22"/>
      <c r="C2885" s="25"/>
      <c r="E2885" s="25"/>
      <c r="J2885" s="1"/>
      <c r="L2885" s="1"/>
    </row>
    <row r="2886" spans="1:12" ht="12.75">
      <c r="A2886" s="16"/>
      <c r="B2886" s="22"/>
      <c r="C2886" s="25"/>
      <c r="E2886" s="25"/>
      <c r="J2886" s="1"/>
      <c r="L2886" s="1"/>
    </row>
    <row r="2887" spans="1:12" ht="12.75">
      <c r="A2887" s="16"/>
      <c r="B2887" s="22"/>
      <c r="C2887" s="25"/>
      <c r="E2887" s="25"/>
      <c r="J2887" s="1"/>
      <c r="L2887" s="1"/>
    </row>
    <row r="2888" spans="1:12" ht="12.75">
      <c r="A2888" s="16"/>
      <c r="B2888" s="22"/>
      <c r="C2888" s="25"/>
      <c r="E2888" s="25"/>
      <c r="J2888" s="1"/>
      <c r="L2888" s="1"/>
    </row>
    <row r="2889" spans="1:12" ht="12.75">
      <c r="A2889" s="16"/>
      <c r="B2889" s="22"/>
      <c r="C2889" s="25"/>
      <c r="E2889" s="25"/>
      <c r="J2889" s="1"/>
      <c r="L2889" s="1"/>
    </row>
    <row r="2890" spans="1:12" ht="12.75">
      <c r="A2890" s="16"/>
      <c r="B2890" s="22"/>
      <c r="C2890" s="25"/>
      <c r="E2890" s="25"/>
      <c r="J2890" s="1"/>
      <c r="L2890" s="1"/>
    </row>
    <row r="2891" spans="1:12" ht="12.75">
      <c r="A2891" s="16"/>
      <c r="B2891" s="22"/>
      <c r="C2891" s="25"/>
      <c r="E2891" s="25"/>
      <c r="J2891" s="1"/>
      <c r="L2891" s="1"/>
    </row>
    <row r="2892" spans="1:12" ht="12.75">
      <c r="A2892" s="16"/>
      <c r="B2892" s="22"/>
      <c r="C2892" s="25"/>
      <c r="E2892" s="25"/>
      <c r="J2892" s="1"/>
      <c r="L2892" s="1"/>
    </row>
    <row r="2893" spans="1:12" ht="12.75">
      <c r="A2893" s="16"/>
      <c r="B2893" s="22"/>
      <c r="C2893" s="25"/>
      <c r="E2893" s="25"/>
      <c r="J2893" s="1"/>
      <c r="L2893" s="1"/>
    </row>
    <row r="2894" spans="1:12" ht="12.75">
      <c r="A2894" s="16"/>
      <c r="B2894" s="22"/>
      <c r="C2894" s="25"/>
      <c r="E2894" s="25"/>
      <c r="J2894" s="1"/>
      <c r="L2894" s="1"/>
    </row>
    <row r="2895" spans="1:12" ht="12.75">
      <c r="A2895" s="16"/>
      <c r="B2895" s="22"/>
      <c r="C2895" s="25"/>
      <c r="E2895" s="25"/>
      <c r="J2895" s="1"/>
      <c r="L2895" s="1"/>
    </row>
    <row r="2896" spans="1:12" ht="12.75">
      <c r="A2896" s="16"/>
      <c r="B2896" s="22"/>
      <c r="C2896" s="25"/>
      <c r="E2896" s="25"/>
      <c r="J2896" s="1"/>
      <c r="L2896" s="1"/>
    </row>
    <row r="2897" spans="1:12" ht="12.75">
      <c r="A2897" s="16"/>
      <c r="B2897" s="22"/>
      <c r="C2897" s="25"/>
      <c r="E2897" s="25"/>
      <c r="J2897" s="1"/>
      <c r="L2897" s="1"/>
    </row>
    <row r="2898" spans="1:12" ht="12.75">
      <c r="A2898" s="16"/>
      <c r="B2898" s="22"/>
      <c r="C2898" s="25"/>
      <c r="E2898" s="25"/>
      <c r="J2898" s="1"/>
      <c r="L2898" s="1"/>
    </row>
    <row r="2899" spans="1:12" ht="12.75">
      <c r="A2899" s="16"/>
      <c r="B2899" s="22"/>
      <c r="C2899" s="25"/>
      <c r="E2899" s="25"/>
      <c r="J2899" s="1"/>
      <c r="L2899" s="1"/>
    </row>
    <row r="2900" spans="1:12" ht="12.75">
      <c r="A2900" s="16"/>
      <c r="B2900" s="22"/>
      <c r="C2900" s="25"/>
      <c r="E2900" s="25"/>
      <c r="J2900" s="1"/>
      <c r="L2900" s="1"/>
    </row>
    <row r="2901" spans="1:12" ht="12.75">
      <c r="A2901" s="16"/>
      <c r="B2901" s="22"/>
      <c r="C2901" s="25"/>
      <c r="E2901" s="25"/>
      <c r="J2901" s="1"/>
      <c r="L2901" s="1"/>
    </row>
    <row r="2902" spans="1:12" ht="12.75">
      <c r="A2902" s="16"/>
      <c r="B2902" s="22"/>
      <c r="C2902" s="25"/>
      <c r="E2902" s="25"/>
      <c r="J2902" s="1"/>
      <c r="L2902" s="1"/>
    </row>
    <row r="2903" spans="1:12" ht="12.75">
      <c r="A2903" s="16"/>
      <c r="B2903" s="22"/>
      <c r="C2903" s="25"/>
      <c r="E2903" s="25"/>
      <c r="J2903" s="1"/>
      <c r="L2903" s="1"/>
    </row>
    <row r="2904" spans="1:12" ht="12.75">
      <c r="A2904" s="16"/>
      <c r="B2904" s="22"/>
      <c r="C2904" s="25"/>
      <c r="E2904" s="25"/>
      <c r="J2904" s="1"/>
      <c r="L2904" s="1"/>
    </row>
    <row r="2905" spans="1:12" ht="12.75">
      <c r="A2905" s="16"/>
      <c r="B2905" s="22"/>
      <c r="C2905" s="25"/>
      <c r="E2905" s="25"/>
      <c r="J2905" s="1"/>
      <c r="L2905" s="1"/>
    </row>
    <row r="2906" spans="1:12" ht="12.75">
      <c r="A2906" s="16"/>
      <c r="B2906" s="22"/>
      <c r="C2906" s="25"/>
      <c r="E2906" s="25"/>
      <c r="J2906" s="1"/>
      <c r="L2906" s="1"/>
    </row>
    <row r="2907" spans="1:12" ht="12.75">
      <c r="A2907" s="16"/>
      <c r="B2907" s="22"/>
      <c r="C2907" s="25"/>
      <c r="E2907" s="25"/>
      <c r="J2907" s="1"/>
      <c r="L2907" s="1"/>
    </row>
    <row r="2908" spans="1:12" ht="12.75">
      <c r="A2908" s="16"/>
      <c r="B2908" s="22"/>
      <c r="C2908" s="25"/>
      <c r="E2908" s="25"/>
      <c r="J2908" s="1"/>
      <c r="L2908" s="1"/>
    </row>
    <row r="2909" spans="1:12" ht="12.75">
      <c r="A2909" s="16"/>
      <c r="B2909" s="22"/>
      <c r="C2909" s="25"/>
      <c r="E2909" s="25"/>
      <c r="J2909" s="1"/>
      <c r="L2909" s="1"/>
    </row>
    <row r="2910" spans="1:12" ht="12.75">
      <c r="A2910" s="16"/>
      <c r="B2910" s="22"/>
      <c r="C2910" s="25"/>
      <c r="E2910" s="25"/>
      <c r="J2910" s="1"/>
      <c r="L2910" s="1"/>
    </row>
    <row r="2911" spans="1:12" ht="12.75">
      <c r="A2911" s="16"/>
      <c r="B2911" s="22"/>
      <c r="C2911" s="25"/>
      <c r="E2911" s="25"/>
      <c r="J2911" s="1"/>
      <c r="L2911" s="1"/>
    </row>
    <row r="2912" spans="1:12" ht="12.75">
      <c r="A2912" s="16"/>
      <c r="B2912" s="22"/>
      <c r="C2912" s="25"/>
      <c r="E2912" s="25"/>
      <c r="J2912" s="1"/>
      <c r="L2912" s="1"/>
    </row>
    <row r="2913" spans="1:12" ht="12.75">
      <c r="A2913" s="16"/>
      <c r="B2913" s="22"/>
      <c r="C2913" s="25"/>
      <c r="E2913" s="25"/>
      <c r="J2913" s="1"/>
      <c r="L2913" s="1"/>
    </row>
    <row r="2914" spans="1:12" ht="12.75">
      <c r="A2914" s="16"/>
      <c r="B2914" s="22"/>
      <c r="C2914" s="25"/>
      <c r="E2914" s="25"/>
      <c r="J2914" s="1"/>
      <c r="L2914" s="1"/>
    </row>
    <row r="2915" spans="1:12" ht="12.75">
      <c r="A2915" s="16"/>
      <c r="B2915" s="22"/>
      <c r="C2915" s="25"/>
      <c r="E2915" s="25"/>
      <c r="J2915" s="1"/>
      <c r="L2915" s="1"/>
    </row>
    <row r="2916" spans="1:12" ht="12.75">
      <c r="A2916" s="16"/>
      <c r="B2916" s="22"/>
      <c r="C2916" s="25"/>
      <c r="E2916" s="25"/>
      <c r="J2916" s="1"/>
      <c r="L2916" s="1"/>
    </row>
    <row r="2917" spans="1:12" ht="12.75">
      <c r="A2917" s="16"/>
      <c r="B2917" s="22"/>
      <c r="C2917" s="25"/>
      <c r="E2917" s="25"/>
      <c r="J2917" s="1"/>
      <c r="L2917" s="1"/>
    </row>
    <row r="2918" spans="1:12" ht="12.75">
      <c r="A2918" s="16"/>
      <c r="B2918" s="22"/>
      <c r="C2918" s="25"/>
      <c r="E2918" s="25"/>
      <c r="J2918" s="1"/>
      <c r="L2918" s="1"/>
    </row>
    <row r="2919" spans="1:12" ht="12.75">
      <c r="A2919" s="16"/>
      <c r="B2919" s="22"/>
      <c r="C2919" s="25"/>
      <c r="E2919" s="25"/>
      <c r="J2919" s="1"/>
      <c r="L2919" s="1"/>
    </row>
    <row r="2920" spans="1:12" ht="12.75">
      <c r="A2920" s="16"/>
      <c r="B2920" s="22"/>
      <c r="C2920" s="25"/>
      <c r="E2920" s="25"/>
      <c r="J2920" s="1"/>
      <c r="L2920" s="1"/>
    </row>
    <row r="2921" spans="1:12" ht="12.75">
      <c r="A2921" s="16"/>
      <c r="B2921" s="22"/>
      <c r="C2921" s="25"/>
      <c r="E2921" s="25"/>
      <c r="J2921" s="1"/>
      <c r="L2921" s="1"/>
    </row>
    <row r="2922" spans="1:12" ht="12.75">
      <c r="A2922" s="16"/>
      <c r="B2922" s="22"/>
      <c r="C2922" s="25"/>
      <c r="E2922" s="25"/>
      <c r="J2922" s="1"/>
      <c r="L2922" s="1"/>
    </row>
    <row r="2923" spans="1:12" ht="12.75">
      <c r="A2923" s="16"/>
      <c r="B2923" s="22"/>
      <c r="C2923" s="25"/>
      <c r="E2923" s="25"/>
      <c r="J2923" s="1"/>
      <c r="L2923" s="1"/>
    </row>
    <row r="2924" spans="1:12" ht="12.75">
      <c r="A2924" s="16"/>
      <c r="B2924" s="22"/>
      <c r="C2924" s="25"/>
      <c r="E2924" s="25"/>
      <c r="J2924" s="1"/>
      <c r="L2924" s="1"/>
    </row>
    <row r="2925" spans="1:12" ht="12.75">
      <c r="A2925" s="16"/>
      <c r="B2925" s="22"/>
      <c r="C2925" s="25"/>
      <c r="E2925" s="25"/>
      <c r="J2925" s="1"/>
      <c r="L2925" s="1"/>
    </row>
    <row r="2926" spans="1:12" ht="12.75">
      <c r="A2926" s="16"/>
      <c r="B2926" s="22"/>
      <c r="C2926" s="25"/>
      <c r="E2926" s="25"/>
      <c r="J2926" s="1"/>
      <c r="L2926" s="1"/>
    </row>
    <row r="2927" spans="1:12" ht="12.75">
      <c r="A2927" s="16"/>
      <c r="B2927" s="22"/>
      <c r="C2927" s="25"/>
      <c r="E2927" s="25"/>
      <c r="J2927" s="1"/>
      <c r="L2927" s="1"/>
    </row>
    <row r="2928" spans="1:12" ht="12.75">
      <c r="A2928" s="16"/>
      <c r="B2928" s="22"/>
      <c r="C2928" s="25"/>
      <c r="E2928" s="25"/>
      <c r="J2928" s="1"/>
      <c r="L2928" s="1"/>
    </row>
    <row r="2929" spans="1:12" ht="12.75">
      <c r="A2929" s="16"/>
      <c r="B2929" s="22"/>
      <c r="C2929" s="25"/>
      <c r="E2929" s="25"/>
      <c r="J2929" s="1"/>
      <c r="L2929" s="1"/>
    </row>
    <row r="2930" spans="1:12" ht="12.75">
      <c r="A2930" s="16"/>
      <c r="B2930" s="22"/>
      <c r="C2930" s="25"/>
      <c r="E2930" s="25"/>
      <c r="J2930" s="1"/>
      <c r="L2930" s="1"/>
    </row>
    <row r="2931" spans="1:12" ht="12.75">
      <c r="A2931" s="16"/>
      <c r="B2931" s="22"/>
      <c r="C2931" s="25"/>
      <c r="E2931" s="25"/>
      <c r="J2931" s="1"/>
      <c r="L2931" s="1"/>
    </row>
    <row r="2932" spans="1:12" ht="12.75">
      <c r="A2932" s="16"/>
      <c r="B2932" s="22"/>
      <c r="C2932" s="25"/>
      <c r="E2932" s="25"/>
      <c r="J2932" s="1"/>
      <c r="L2932" s="1"/>
    </row>
    <row r="2933" spans="1:12" ht="12.75">
      <c r="A2933" s="16"/>
      <c r="B2933" s="22"/>
      <c r="C2933" s="25"/>
      <c r="E2933" s="25"/>
      <c r="J2933" s="1"/>
      <c r="L2933" s="1"/>
    </row>
    <row r="2934" spans="1:12" ht="12.75">
      <c r="A2934" s="16"/>
      <c r="B2934" s="22"/>
      <c r="C2934" s="25"/>
      <c r="E2934" s="25"/>
      <c r="J2934" s="1"/>
      <c r="L2934" s="1"/>
    </row>
    <row r="2935" spans="1:12" ht="12.75">
      <c r="A2935" s="16"/>
      <c r="B2935" s="22"/>
      <c r="C2935" s="25"/>
      <c r="E2935" s="25"/>
      <c r="J2935" s="1"/>
      <c r="L2935" s="1"/>
    </row>
    <row r="2936" spans="1:12" ht="12.75">
      <c r="A2936" s="16"/>
      <c r="B2936" s="22"/>
      <c r="C2936" s="25"/>
      <c r="E2936" s="25"/>
      <c r="J2936" s="1"/>
      <c r="L2936" s="1"/>
    </row>
    <row r="2937" spans="1:12" ht="12.75">
      <c r="A2937" s="16"/>
      <c r="B2937" s="22"/>
      <c r="C2937" s="25"/>
      <c r="E2937" s="25"/>
      <c r="J2937" s="1"/>
      <c r="L2937" s="1"/>
    </row>
    <row r="2938" spans="1:12" ht="12.75">
      <c r="A2938" s="16"/>
      <c r="B2938" s="22"/>
      <c r="C2938" s="25"/>
      <c r="E2938" s="25"/>
      <c r="J2938" s="1"/>
      <c r="L2938" s="1"/>
    </row>
    <row r="2939" spans="1:12" ht="12.75">
      <c r="A2939" s="16"/>
      <c r="B2939" s="22"/>
      <c r="C2939" s="25"/>
      <c r="E2939" s="25"/>
      <c r="J2939" s="1"/>
      <c r="L2939" s="1"/>
    </row>
    <row r="2940" spans="1:12" ht="12.75">
      <c r="A2940" s="16"/>
      <c r="B2940" s="22"/>
      <c r="C2940" s="25"/>
      <c r="E2940" s="25"/>
      <c r="J2940" s="1"/>
      <c r="L2940" s="1"/>
    </row>
    <row r="2941" spans="1:12" ht="12.75">
      <c r="A2941" s="16"/>
      <c r="B2941" s="22"/>
      <c r="C2941" s="25"/>
      <c r="E2941" s="25"/>
      <c r="J2941" s="1"/>
      <c r="L2941" s="1"/>
    </row>
    <row r="2942" spans="1:12" ht="12.75">
      <c r="A2942" s="16"/>
      <c r="B2942" s="22"/>
      <c r="C2942" s="25"/>
      <c r="E2942" s="25"/>
      <c r="J2942" s="1"/>
      <c r="L2942" s="1"/>
    </row>
    <row r="2943" spans="1:12" ht="12.75">
      <c r="A2943" s="16"/>
      <c r="B2943" s="22"/>
      <c r="C2943" s="25"/>
      <c r="E2943" s="25"/>
      <c r="J2943" s="1"/>
      <c r="L2943" s="1"/>
    </row>
    <row r="2944" spans="1:12" ht="12.75">
      <c r="A2944" s="16"/>
      <c r="B2944" s="22"/>
      <c r="C2944" s="25"/>
      <c r="E2944" s="25"/>
      <c r="J2944" s="1"/>
      <c r="L2944" s="1"/>
    </row>
    <row r="2945" spans="1:12" ht="12.75">
      <c r="A2945" s="16"/>
      <c r="B2945" s="22"/>
      <c r="C2945" s="25"/>
      <c r="E2945" s="25"/>
      <c r="J2945" s="1"/>
      <c r="L2945" s="1"/>
    </row>
    <row r="2946" spans="1:12" ht="12.75">
      <c r="A2946" s="16"/>
      <c r="B2946" s="22"/>
      <c r="C2946" s="25"/>
      <c r="E2946" s="25"/>
      <c r="J2946" s="1"/>
      <c r="L2946" s="1"/>
    </row>
    <row r="2947" spans="1:12" ht="12.75">
      <c r="A2947" s="16"/>
      <c r="B2947" s="22"/>
      <c r="C2947" s="25"/>
      <c r="E2947" s="25"/>
      <c r="J2947" s="1"/>
      <c r="L2947" s="1"/>
    </row>
    <row r="2948" spans="1:12" ht="12.75">
      <c r="A2948" s="16"/>
      <c r="B2948" s="22"/>
      <c r="C2948" s="25"/>
      <c r="E2948" s="25"/>
      <c r="J2948" s="1"/>
      <c r="L2948" s="1"/>
    </row>
    <row r="2949" spans="1:12" ht="12.75">
      <c r="A2949" s="16"/>
      <c r="B2949" s="22"/>
      <c r="C2949" s="25"/>
      <c r="E2949" s="25"/>
      <c r="J2949" s="1"/>
      <c r="L2949" s="1"/>
    </row>
    <row r="2950" spans="1:12" ht="12.75">
      <c r="A2950" s="16"/>
      <c r="B2950" s="22"/>
      <c r="C2950" s="25"/>
      <c r="E2950" s="25"/>
      <c r="J2950" s="1"/>
      <c r="L2950" s="1"/>
    </row>
    <row r="2951" spans="1:12" ht="12.75">
      <c r="A2951" s="16"/>
      <c r="B2951" s="22"/>
      <c r="C2951" s="25"/>
      <c r="E2951" s="25"/>
      <c r="J2951" s="1"/>
      <c r="L2951" s="1"/>
    </row>
    <row r="2952" spans="1:12" ht="12.75">
      <c r="A2952" s="16"/>
      <c r="B2952" s="22"/>
      <c r="C2952" s="25"/>
      <c r="E2952" s="25"/>
      <c r="J2952" s="1"/>
      <c r="L2952" s="1"/>
    </row>
    <row r="2953" spans="1:12" ht="12.75">
      <c r="A2953" s="16"/>
      <c r="B2953" s="22"/>
      <c r="C2953" s="25"/>
      <c r="E2953" s="25"/>
      <c r="J2953" s="1"/>
      <c r="L2953" s="1"/>
    </row>
    <row r="2954" spans="1:12" ht="12.75">
      <c r="A2954" s="16"/>
      <c r="B2954" s="22"/>
      <c r="C2954" s="25"/>
      <c r="E2954" s="25"/>
      <c r="J2954" s="1"/>
      <c r="L2954" s="1"/>
    </row>
    <row r="2955" spans="1:12" ht="12.75">
      <c r="A2955" s="16"/>
      <c r="B2955" s="22"/>
      <c r="C2955" s="25"/>
      <c r="E2955" s="25"/>
      <c r="J2955" s="1"/>
      <c r="L2955" s="1"/>
    </row>
    <row r="2956" spans="1:12" ht="12.75">
      <c r="A2956" s="16"/>
      <c r="B2956" s="22"/>
      <c r="C2956" s="25"/>
      <c r="E2956" s="25"/>
      <c r="J2956" s="1"/>
      <c r="L2956" s="1"/>
    </row>
    <row r="2957" spans="1:12" ht="12.75">
      <c r="A2957" s="16"/>
      <c r="B2957" s="22"/>
      <c r="C2957" s="25"/>
      <c r="E2957" s="25"/>
      <c r="J2957" s="1"/>
      <c r="L2957" s="1"/>
    </row>
    <row r="2958" spans="1:12" ht="12.75">
      <c r="A2958" s="16"/>
      <c r="B2958" s="22"/>
      <c r="C2958" s="25"/>
      <c r="E2958" s="25"/>
      <c r="J2958" s="1"/>
      <c r="L2958" s="1"/>
    </row>
    <row r="2959" spans="1:12" ht="12.75">
      <c r="A2959" s="16"/>
      <c r="B2959" s="22"/>
      <c r="C2959" s="25"/>
      <c r="E2959" s="25"/>
      <c r="J2959" s="1"/>
      <c r="L2959" s="1"/>
    </row>
    <row r="2960" spans="1:12" ht="12.75">
      <c r="A2960" s="16"/>
      <c r="B2960" s="22"/>
      <c r="C2960" s="25"/>
      <c r="E2960" s="25"/>
      <c r="J2960" s="1"/>
      <c r="L2960" s="1"/>
    </row>
    <row r="2961" spans="1:12" ht="12.75">
      <c r="A2961" s="16"/>
      <c r="B2961" s="22"/>
      <c r="C2961" s="25"/>
      <c r="E2961" s="25"/>
      <c r="J2961" s="1"/>
      <c r="L2961" s="1"/>
    </row>
    <row r="2962" spans="1:12" ht="12.75">
      <c r="A2962" s="16"/>
      <c r="B2962" s="22"/>
      <c r="C2962" s="25"/>
      <c r="E2962" s="25"/>
      <c r="J2962" s="1"/>
      <c r="L2962" s="1"/>
    </row>
    <row r="2963" spans="1:12" ht="12.75">
      <c r="A2963" s="16"/>
      <c r="B2963" s="22"/>
      <c r="C2963" s="25"/>
      <c r="E2963" s="25"/>
      <c r="J2963" s="1"/>
      <c r="L2963" s="1"/>
    </row>
    <row r="2964" spans="1:12" ht="12.75">
      <c r="A2964" s="16"/>
      <c r="B2964" s="22"/>
      <c r="C2964" s="25"/>
      <c r="E2964" s="25"/>
      <c r="J2964" s="1"/>
      <c r="L2964" s="1"/>
    </row>
    <row r="2965" spans="1:12" ht="12.75">
      <c r="A2965" s="16"/>
      <c r="B2965" s="22"/>
      <c r="C2965" s="25"/>
      <c r="E2965" s="25"/>
      <c r="J2965" s="1"/>
      <c r="L2965" s="1"/>
    </row>
    <row r="2966" spans="1:12" ht="12.75">
      <c r="A2966" s="16"/>
      <c r="B2966" s="22"/>
      <c r="C2966" s="25"/>
      <c r="E2966" s="25"/>
      <c r="J2966" s="1"/>
      <c r="L2966" s="1"/>
    </row>
    <row r="2967" spans="1:12" ht="12.75">
      <c r="A2967" s="16"/>
      <c r="B2967" s="22"/>
      <c r="C2967" s="25"/>
      <c r="E2967" s="25"/>
      <c r="J2967" s="1"/>
      <c r="L2967" s="1"/>
    </row>
    <row r="2968" spans="1:12" ht="12.75">
      <c r="A2968" s="16"/>
      <c r="B2968" s="22"/>
      <c r="C2968" s="25"/>
      <c r="E2968" s="25"/>
      <c r="J2968" s="1"/>
      <c r="L2968" s="1"/>
    </row>
    <row r="2969" spans="1:12" ht="12.75">
      <c r="A2969" s="16"/>
      <c r="B2969" s="22"/>
      <c r="C2969" s="25"/>
      <c r="E2969" s="25"/>
      <c r="J2969" s="1"/>
      <c r="L2969" s="1"/>
    </row>
    <row r="2970" spans="1:12" ht="12.75">
      <c r="A2970" s="16"/>
      <c r="B2970" s="22"/>
      <c r="C2970" s="25"/>
      <c r="E2970" s="25"/>
      <c r="J2970" s="1"/>
      <c r="L2970" s="1"/>
    </row>
    <row r="2971" spans="1:12" ht="12.75">
      <c r="A2971" s="16"/>
      <c r="B2971" s="22"/>
      <c r="C2971" s="25"/>
      <c r="E2971" s="25"/>
      <c r="J2971" s="1"/>
      <c r="L2971" s="1"/>
    </row>
    <row r="2972" spans="1:12" ht="12.75">
      <c r="A2972" s="16"/>
      <c r="B2972" s="22"/>
      <c r="C2972" s="25"/>
      <c r="E2972" s="25"/>
      <c r="J2972" s="1"/>
      <c r="L2972" s="1"/>
    </row>
    <row r="2973" spans="1:12" ht="12.75">
      <c r="A2973" s="16"/>
      <c r="B2973" s="22"/>
      <c r="C2973" s="25"/>
      <c r="E2973" s="25"/>
      <c r="J2973" s="1"/>
      <c r="L2973" s="1"/>
    </row>
    <row r="2974" spans="1:12" ht="12.75">
      <c r="A2974" s="16"/>
      <c r="B2974" s="22"/>
      <c r="C2974" s="25"/>
      <c r="E2974" s="25"/>
      <c r="J2974" s="1"/>
      <c r="L2974" s="1"/>
    </row>
    <row r="2975" spans="1:12" ht="12.75">
      <c r="A2975" s="16"/>
      <c r="B2975" s="22"/>
      <c r="C2975" s="25"/>
      <c r="E2975" s="25"/>
      <c r="J2975" s="1"/>
      <c r="L2975" s="1"/>
    </row>
    <row r="2976" spans="1:12" ht="12.75">
      <c r="A2976" s="16"/>
      <c r="B2976" s="22"/>
      <c r="C2976" s="25"/>
      <c r="E2976" s="25"/>
      <c r="J2976" s="1"/>
      <c r="L2976" s="1"/>
    </row>
    <row r="2977" spans="1:12" ht="12.75">
      <c r="A2977" s="16"/>
      <c r="B2977" s="22"/>
      <c r="C2977" s="25"/>
      <c r="E2977" s="25"/>
      <c r="J2977" s="1"/>
      <c r="L2977" s="1"/>
    </row>
    <row r="2978" spans="1:12" ht="12.75">
      <c r="A2978" s="16"/>
      <c r="B2978" s="22"/>
      <c r="C2978" s="25"/>
      <c r="E2978" s="25"/>
      <c r="J2978" s="1"/>
      <c r="L2978" s="1"/>
    </row>
    <row r="2979" spans="1:12" ht="12.75">
      <c r="A2979" s="16"/>
      <c r="B2979" s="22"/>
      <c r="C2979" s="25"/>
      <c r="E2979" s="25"/>
      <c r="J2979" s="1"/>
      <c r="L2979" s="1"/>
    </row>
    <row r="2980" spans="1:12" ht="12.75">
      <c r="A2980" s="16"/>
      <c r="B2980" s="22"/>
      <c r="C2980" s="25"/>
      <c r="E2980" s="25"/>
      <c r="J2980" s="1"/>
      <c r="L2980" s="1"/>
    </row>
    <row r="2981" spans="1:12" ht="12.75">
      <c r="A2981" s="16"/>
      <c r="B2981" s="22"/>
      <c r="C2981" s="25"/>
      <c r="E2981" s="25"/>
      <c r="J2981" s="1"/>
      <c r="L2981" s="1"/>
    </row>
    <row r="2982" spans="1:12" ht="12.75">
      <c r="A2982" s="16"/>
      <c r="B2982" s="22"/>
      <c r="C2982" s="25"/>
      <c r="E2982" s="25"/>
      <c r="J2982" s="1"/>
      <c r="L2982" s="1"/>
    </row>
    <row r="2983" spans="1:12" ht="12.75">
      <c r="A2983" s="16"/>
      <c r="B2983" s="22"/>
      <c r="C2983" s="25"/>
      <c r="E2983" s="25"/>
      <c r="J2983" s="1"/>
      <c r="L2983" s="1"/>
    </row>
    <row r="2984" spans="1:12" ht="12.75">
      <c r="A2984" s="16"/>
      <c r="B2984" s="22"/>
      <c r="C2984" s="25"/>
      <c r="E2984" s="25"/>
      <c r="J2984" s="1"/>
      <c r="L2984" s="1"/>
    </row>
    <row r="2985" spans="1:12" ht="12.75">
      <c r="A2985" s="16"/>
      <c r="B2985" s="22"/>
      <c r="C2985" s="25"/>
      <c r="E2985" s="25"/>
      <c r="J2985" s="1"/>
      <c r="L2985" s="1"/>
    </row>
    <row r="2986" spans="1:12" ht="12.75">
      <c r="A2986" s="16"/>
      <c r="B2986" s="22"/>
      <c r="C2986" s="25"/>
      <c r="E2986" s="25"/>
      <c r="J2986" s="1"/>
      <c r="L2986" s="1"/>
    </row>
    <row r="2987" spans="1:12" ht="12.75">
      <c r="A2987" s="16"/>
      <c r="B2987" s="22"/>
      <c r="C2987" s="25"/>
      <c r="E2987" s="25"/>
      <c r="J2987" s="1"/>
      <c r="L2987" s="1"/>
    </row>
    <row r="2988" spans="1:12" ht="12.75">
      <c r="A2988" s="16"/>
      <c r="B2988" s="22"/>
      <c r="C2988" s="25"/>
      <c r="E2988" s="25"/>
      <c r="J2988" s="1"/>
      <c r="L2988" s="1"/>
    </row>
    <row r="2989" spans="1:12" ht="12.75">
      <c r="A2989" s="16"/>
      <c r="B2989" s="22"/>
      <c r="C2989" s="25"/>
      <c r="E2989" s="25"/>
      <c r="J2989" s="1"/>
      <c r="L2989" s="1"/>
    </row>
    <row r="2990" spans="1:12" ht="12.75">
      <c r="A2990" s="16"/>
      <c r="B2990" s="22"/>
      <c r="C2990" s="25"/>
      <c r="E2990" s="25"/>
      <c r="J2990" s="1"/>
      <c r="L2990" s="1"/>
    </row>
    <row r="2991" spans="1:12" ht="12.75">
      <c r="A2991" s="16"/>
      <c r="B2991" s="22"/>
      <c r="C2991" s="25"/>
      <c r="E2991" s="25"/>
      <c r="J2991" s="1"/>
      <c r="L2991" s="1"/>
    </row>
    <row r="2992" spans="1:12" ht="12.75">
      <c r="A2992" s="16"/>
      <c r="B2992" s="22"/>
      <c r="C2992" s="25"/>
      <c r="E2992" s="25"/>
      <c r="J2992" s="1"/>
      <c r="L2992" s="1"/>
    </row>
    <row r="2993" spans="1:12" ht="12.75">
      <c r="A2993" s="16"/>
      <c r="B2993" s="22"/>
      <c r="C2993" s="25"/>
      <c r="E2993" s="25"/>
      <c r="J2993" s="1"/>
      <c r="L2993" s="1"/>
    </row>
    <row r="2994" spans="1:12" ht="12.75">
      <c r="A2994" s="16"/>
      <c r="B2994" s="22"/>
      <c r="C2994" s="25"/>
      <c r="E2994" s="25"/>
      <c r="J2994" s="1"/>
      <c r="L2994" s="1"/>
    </row>
    <row r="2995" spans="1:12" ht="12.75">
      <c r="A2995" s="16"/>
      <c r="B2995" s="22"/>
      <c r="C2995" s="25"/>
      <c r="E2995" s="25"/>
      <c r="J2995" s="1"/>
      <c r="L2995" s="1"/>
    </row>
    <row r="2996" spans="1:12" ht="12.75">
      <c r="A2996" s="16"/>
      <c r="B2996" s="22"/>
      <c r="C2996" s="25"/>
      <c r="E2996" s="25"/>
      <c r="J2996" s="1"/>
      <c r="L2996" s="1"/>
    </row>
    <row r="2997" spans="1:12" ht="12.75">
      <c r="A2997" s="16"/>
      <c r="B2997" s="22"/>
      <c r="C2997" s="25"/>
      <c r="E2997" s="25"/>
      <c r="J2997" s="1"/>
      <c r="L2997" s="1"/>
    </row>
    <row r="2998" spans="1:12" ht="12.75">
      <c r="A2998" s="16"/>
      <c r="B2998" s="22"/>
      <c r="C2998" s="25"/>
      <c r="E2998" s="25"/>
      <c r="J2998" s="1"/>
      <c r="L2998" s="1"/>
    </row>
    <row r="2999" spans="1:12" ht="12.75">
      <c r="A2999" s="16"/>
      <c r="B2999" s="22"/>
      <c r="C2999" s="25"/>
      <c r="E2999" s="25"/>
      <c r="J2999" s="1"/>
      <c r="L2999" s="1"/>
    </row>
    <row r="3000" spans="1:12" ht="12.75">
      <c r="A3000" s="16"/>
      <c r="B3000" s="22"/>
      <c r="C3000" s="25"/>
      <c r="E3000" s="25"/>
      <c r="J3000" s="1"/>
      <c r="L3000" s="1"/>
    </row>
    <row r="3001" spans="1:12" ht="12.75">
      <c r="A3001" s="16"/>
      <c r="B3001" s="22"/>
      <c r="C3001" s="25"/>
      <c r="E3001" s="25"/>
      <c r="J3001" s="1"/>
      <c r="L3001" s="1"/>
    </row>
    <row r="3002" spans="1:12" ht="12.75">
      <c r="A3002" s="16"/>
      <c r="B3002" s="22"/>
      <c r="C3002" s="25"/>
      <c r="E3002" s="25"/>
      <c r="J3002" s="1"/>
      <c r="L3002" s="1"/>
    </row>
    <row r="3003" spans="1:12" ht="12.75">
      <c r="A3003" s="16"/>
      <c r="B3003" s="22"/>
      <c r="C3003" s="25"/>
      <c r="E3003" s="25"/>
      <c r="J3003" s="1"/>
      <c r="L3003" s="1"/>
    </row>
    <row r="3004" spans="1:12" ht="12.75">
      <c r="A3004" s="16"/>
      <c r="B3004" s="22"/>
      <c r="C3004" s="25"/>
      <c r="E3004" s="25"/>
      <c r="J3004" s="1"/>
      <c r="L3004" s="1"/>
    </row>
    <row r="3005" spans="1:12" ht="12.75">
      <c r="A3005" s="16"/>
      <c r="B3005" s="22"/>
      <c r="C3005" s="25"/>
      <c r="E3005" s="25"/>
      <c r="J3005" s="1"/>
      <c r="L3005" s="1"/>
    </row>
    <row r="3006" spans="1:12" ht="12.75">
      <c r="A3006" s="16"/>
      <c r="B3006" s="22"/>
      <c r="C3006" s="25"/>
      <c r="E3006" s="25"/>
      <c r="J3006" s="1"/>
      <c r="L3006" s="1"/>
    </row>
    <row r="3007" spans="1:12" ht="12.75">
      <c r="A3007" s="16"/>
      <c r="B3007" s="22"/>
      <c r="C3007" s="25"/>
      <c r="E3007" s="25"/>
      <c r="J3007" s="1"/>
      <c r="L3007" s="1"/>
    </row>
    <row r="3008" spans="1:12" ht="12.75">
      <c r="A3008" s="16"/>
      <c r="B3008" s="22"/>
      <c r="C3008" s="25"/>
      <c r="E3008" s="25"/>
      <c r="J3008" s="1"/>
      <c r="L3008" s="1"/>
    </row>
    <row r="3009" spans="1:12" ht="12.75">
      <c r="A3009" s="16"/>
      <c r="B3009" s="22"/>
      <c r="C3009" s="25"/>
      <c r="E3009" s="25"/>
      <c r="J3009" s="1"/>
      <c r="L3009" s="1"/>
    </row>
    <row r="3010" spans="1:12" ht="12.75">
      <c r="A3010" s="16"/>
      <c r="B3010" s="22"/>
      <c r="C3010" s="25"/>
      <c r="E3010" s="25"/>
      <c r="J3010" s="1"/>
      <c r="L3010" s="1"/>
    </row>
    <row r="3011" spans="1:12" ht="12.75">
      <c r="A3011" s="16"/>
      <c r="B3011" s="22"/>
      <c r="C3011" s="25"/>
      <c r="E3011" s="25"/>
      <c r="J3011" s="1"/>
      <c r="L3011" s="1"/>
    </row>
    <row r="3012" spans="1:12" ht="12.75">
      <c r="A3012" s="16"/>
      <c r="B3012" s="22"/>
      <c r="C3012" s="25"/>
      <c r="E3012" s="25"/>
      <c r="J3012" s="1"/>
      <c r="L3012" s="1"/>
    </row>
    <row r="3013" spans="1:12" ht="12.75">
      <c r="A3013" s="16"/>
      <c r="B3013" s="22"/>
      <c r="C3013" s="25"/>
      <c r="E3013" s="25"/>
      <c r="J3013" s="1"/>
      <c r="L3013" s="1"/>
    </row>
    <row r="3014" spans="1:12" ht="12.75">
      <c r="A3014" s="16"/>
      <c r="B3014" s="22"/>
      <c r="C3014" s="25"/>
      <c r="E3014" s="25"/>
      <c r="J3014" s="1"/>
      <c r="L3014" s="1"/>
    </row>
    <row r="3015" spans="1:12" ht="12.75">
      <c r="A3015" s="16"/>
      <c r="B3015" s="22"/>
      <c r="C3015" s="25"/>
      <c r="E3015" s="25"/>
      <c r="J3015" s="1"/>
      <c r="L3015" s="1"/>
    </row>
    <row r="3016" spans="1:12" ht="12.75">
      <c r="A3016" s="16"/>
      <c r="B3016" s="22"/>
      <c r="C3016" s="25"/>
      <c r="E3016" s="25"/>
      <c r="J3016" s="1"/>
      <c r="L3016" s="1"/>
    </row>
    <row r="3017" spans="1:12" ht="12.75">
      <c r="A3017" s="16"/>
      <c r="B3017" s="22"/>
      <c r="C3017" s="25"/>
      <c r="E3017" s="25"/>
      <c r="J3017" s="1"/>
      <c r="L3017" s="1"/>
    </row>
    <row r="3018" spans="1:12" ht="12.75">
      <c r="A3018" s="16"/>
      <c r="B3018" s="22"/>
      <c r="C3018" s="25"/>
      <c r="E3018" s="25"/>
      <c r="J3018" s="1"/>
      <c r="L3018" s="1"/>
    </row>
    <row r="3019" spans="1:12" ht="12.75">
      <c r="A3019" s="16"/>
      <c r="B3019" s="22"/>
      <c r="C3019" s="25"/>
      <c r="E3019" s="25"/>
      <c r="J3019" s="1"/>
      <c r="L3019" s="1"/>
    </row>
    <row r="3020" spans="1:12" ht="12.75">
      <c r="A3020" s="16"/>
      <c r="B3020" s="22"/>
      <c r="C3020" s="25"/>
      <c r="E3020" s="25"/>
      <c r="J3020" s="1"/>
      <c r="L3020" s="1"/>
    </row>
    <row r="3021" spans="1:12" ht="12.75">
      <c r="A3021" s="16"/>
      <c r="B3021" s="22"/>
      <c r="C3021" s="25"/>
      <c r="E3021" s="25"/>
      <c r="J3021" s="1"/>
      <c r="L3021" s="1"/>
    </row>
    <row r="3022" spans="1:12" ht="12.75">
      <c r="A3022" s="16"/>
      <c r="B3022" s="22"/>
      <c r="C3022" s="25"/>
      <c r="E3022" s="25"/>
      <c r="J3022" s="1"/>
      <c r="L3022" s="1"/>
    </row>
    <row r="3023" spans="1:12" ht="12.75">
      <c r="A3023" s="16"/>
      <c r="B3023" s="22"/>
      <c r="C3023" s="25"/>
      <c r="E3023" s="25"/>
      <c r="J3023" s="1"/>
      <c r="L3023" s="1"/>
    </row>
    <row r="3024" spans="1:12" ht="12.75">
      <c r="A3024" s="16"/>
      <c r="B3024" s="22"/>
      <c r="C3024" s="25"/>
      <c r="E3024" s="25"/>
      <c r="J3024" s="1"/>
      <c r="L3024" s="1"/>
    </row>
    <row r="3025" spans="1:12" ht="12.75">
      <c r="A3025" s="16"/>
      <c r="B3025" s="22"/>
      <c r="C3025" s="25"/>
      <c r="E3025" s="25"/>
      <c r="J3025" s="1"/>
      <c r="L3025" s="1"/>
    </row>
    <row r="3026" spans="1:12" ht="12.75">
      <c r="A3026" s="16"/>
      <c r="B3026" s="22"/>
      <c r="C3026" s="25"/>
      <c r="E3026" s="25"/>
      <c r="J3026" s="1"/>
      <c r="L3026" s="1"/>
    </row>
    <row r="3027" spans="1:12" ht="12.75">
      <c r="A3027" s="16"/>
      <c r="B3027" s="22"/>
      <c r="C3027" s="25"/>
      <c r="E3027" s="25"/>
      <c r="J3027" s="1"/>
      <c r="L3027" s="1"/>
    </row>
    <row r="3028" spans="1:12" ht="12.75">
      <c r="A3028" s="16"/>
      <c r="B3028" s="22"/>
      <c r="C3028" s="25"/>
      <c r="E3028" s="25"/>
      <c r="J3028" s="1"/>
      <c r="L3028" s="1"/>
    </row>
    <row r="3029" spans="1:12" ht="12.75">
      <c r="A3029" s="16"/>
      <c r="B3029" s="22"/>
      <c r="C3029" s="25"/>
      <c r="E3029" s="25"/>
      <c r="J3029" s="1"/>
      <c r="L3029" s="1"/>
    </row>
    <row r="3030" spans="1:12" ht="12.75">
      <c r="A3030" s="16"/>
      <c r="B3030" s="22"/>
      <c r="C3030" s="25"/>
      <c r="E3030" s="25"/>
      <c r="J3030" s="1"/>
      <c r="L3030" s="1"/>
    </row>
    <row r="3031" spans="1:12" ht="12.75">
      <c r="A3031" s="16"/>
      <c r="B3031" s="22"/>
      <c r="C3031" s="25"/>
      <c r="E3031" s="25"/>
      <c r="J3031" s="1"/>
      <c r="L3031" s="1"/>
    </row>
    <row r="3032" spans="1:12" ht="12.75">
      <c r="A3032" s="16"/>
      <c r="B3032" s="22"/>
      <c r="C3032" s="25"/>
      <c r="E3032" s="25"/>
      <c r="J3032" s="1"/>
      <c r="L3032" s="1"/>
    </row>
    <row r="3033" spans="1:12" ht="12.75">
      <c r="A3033" s="16"/>
      <c r="B3033" s="22"/>
      <c r="C3033" s="25"/>
      <c r="E3033" s="25"/>
      <c r="J3033" s="1"/>
      <c r="L3033" s="1"/>
    </row>
    <row r="3034" spans="1:12" ht="12.75">
      <c r="A3034" s="16"/>
      <c r="B3034" s="22"/>
      <c r="C3034" s="25"/>
      <c r="E3034" s="25"/>
      <c r="J3034" s="1"/>
      <c r="L3034" s="1"/>
    </row>
    <row r="3035" spans="1:12" ht="12.75">
      <c r="A3035" s="16"/>
      <c r="B3035" s="22"/>
      <c r="C3035" s="25"/>
      <c r="E3035" s="25"/>
      <c r="J3035" s="1"/>
      <c r="L3035" s="1"/>
    </row>
    <row r="3036" spans="1:12" ht="12.75">
      <c r="A3036" s="16"/>
      <c r="B3036" s="22"/>
      <c r="C3036" s="25"/>
      <c r="E3036" s="25"/>
      <c r="J3036" s="1"/>
      <c r="L3036" s="1"/>
    </row>
    <row r="3037" spans="1:12" ht="12.75">
      <c r="A3037" s="16"/>
      <c r="B3037" s="22"/>
      <c r="C3037" s="25"/>
      <c r="E3037" s="25"/>
      <c r="J3037" s="1"/>
      <c r="L3037" s="1"/>
    </row>
    <row r="3038" spans="1:12" ht="12.75">
      <c r="A3038" s="16"/>
      <c r="B3038" s="22"/>
      <c r="C3038" s="25"/>
      <c r="E3038" s="25"/>
      <c r="J3038" s="1"/>
      <c r="L3038" s="1"/>
    </row>
    <row r="3039" spans="1:12" ht="12.75">
      <c r="A3039" s="16"/>
      <c r="B3039" s="22"/>
      <c r="C3039" s="25"/>
      <c r="E3039" s="25"/>
      <c r="J3039" s="1"/>
      <c r="L3039" s="1"/>
    </row>
    <row r="3040" spans="1:12" ht="12.75">
      <c r="A3040" s="16"/>
      <c r="B3040" s="22"/>
      <c r="C3040" s="25"/>
      <c r="E3040" s="25"/>
      <c r="J3040" s="1"/>
      <c r="L3040" s="1"/>
    </row>
    <row r="3041" spans="1:12" ht="12.75">
      <c r="A3041" s="16"/>
      <c r="B3041" s="22"/>
      <c r="C3041" s="25"/>
      <c r="E3041" s="25"/>
      <c r="J3041" s="1"/>
      <c r="L3041" s="1"/>
    </row>
    <row r="3042" spans="1:12" ht="12.75">
      <c r="A3042" s="16"/>
      <c r="B3042" s="22"/>
      <c r="C3042" s="25"/>
      <c r="E3042" s="25"/>
      <c r="J3042" s="1"/>
      <c r="L3042" s="1"/>
    </row>
    <row r="3043" spans="1:12" ht="12.75">
      <c r="A3043" s="16"/>
      <c r="B3043" s="22"/>
      <c r="C3043" s="25"/>
      <c r="E3043" s="25"/>
      <c r="J3043" s="1"/>
      <c r="L3043" s="1"/>
    </row>
    <row r="3044" spans="1:12" ht="12.75">
      <c r="A3044" s="16"/>
      <c r="B3044" s="22"/>
      <c r="C3044" s="25"/>
      <c r="E3044" s="25"/>
      <c r="J3044" s="1"/>
      <c r="L3044" s="1"/>
    </row>
    <row r="3045" spans="1:12" ht="12.75">
      <c r="A3045" s="16"/>
      <c r="B3045" s="22"/>
      <c r="C3045" s="25"/>
      <c r="E3045" s="25"/>
      <c r="J3045" s="1"/>
      <c r="L3045" s="1"/>
    </row>
    <row r="3046" spans="1:12" ht="12.75">
      <c r="A3046" s="16"/>
      <c r="B3046" s="22"/>
      <c r="C3046" s="25"/>
      <c r="E3046" s="25"/>
      <c r="J3046" s="1"/>
      <c r="L3046" s="1"/>
    </row>
    <row r="3047" spans="1:12" ht="12.75">
      <c r="A3047" s="16"/>
      <c r="B3047" s="22"/>
      <c r="C3047" s="25"/>
      <c r="E3047" s="25"/>
      <c r="J3047" s="1"/>
      <c r="L3047" s="1"/>
    </row>
    <row r="3048" spans="1:12" ht="12.75">
      <c r="A3048" s="16"/>
      <c r="B3048" s="22"/>
      <c r="C3048" s="25"/>
      <c r="E3048" s="25"/>
      <c r="J3048" s="1"/>
      <c r="L3048" s="1"/>
    </row>
    <row r="3049" spans="1:12" ht="12.75">
      <c r="A3049" s="16"/>
      <c r="B3049" s="22"/>
      <c r="C3049" s="25"/>
      <c r="E3049" s="25"/>
      <c r="J3049" s="1"/>
      <c r="L3049" s="1"/>
    </row>
    <row r="3050" spans="1:12" ht="12.75">
      <c r="A3050" s="16"/>
      <c r="B3050" s="22"/>
      <c r="C3050" s="25"/>
      <c r="E3050" s="25"/>
      <c r="J3050" s="1"/>
      <c r="L3050" s="1"/>
    </row>
    <row r="3051" spans="1:12" ht="12.75">
      <c r="A3051" s="16"/>
      <c r="B3051" s="22"/>
      <c r="C3051" s="25"/>
      <c r="E3051" s="25"/>
      <c r="J3051" s="1"/>
      <c r="L3051" s="1"/>
    </row>
    <row r="3052" spans="1:12" ht="12.75">
      <c r="A3052" s="16"/>
      <c r="B3052" s="22"/>
      <c r="C3052" s="25"/>
      <c r="E3052" s="25"/>
      <c r="J3052" s="1"/>
      <c r="L3052" s="1"/>
    </row>
    <row r="3053" spans="1:12" ht="12.75">
      <c r="A3053" s="16"/>
      <c r="B3053" s="22"/>
      <c r="C3053" s="25"/>
      <c r="E3053" s="25"/>
      <c r="J3053" s="1"/>
      <c r="L3053" s="1"/>
    </row>
    <row r="3054" spans="1:12" ht="12.75">
      <c r="A3054" s="16"/>
      <c r="B3054" s="22"/>
      <c r="C3054" s="25"/>
      <c r="E3054" s="25"/>
      <c r="J3054" s="1"/>
      <c r="L3054" s="1"/>
    </row>
    <row r="3055" spans="1:12" ht="12.75">
      <c r="A3055" s="16"/>
      <c r="B3055" s="22"/>
      <c r="C3055" s="25"/>
      <c r="E3055" s="25"/>
      <c r="J3055" s="1"/>
      <c r="L3055" s="1"/>
    </row>
    <row r="3056" spans="1:12" ht="12.75">
      <c r="A3056" s="16"/>
      <c r="B3056" s="22"/>
      <c r="C3056" s="25"/>
      <c r="E3056" s="25"/>
      <c r="J3056" s="1"/>
      <c r="L3056" s="1"/>
    </row>
    <row r="3057" spans="1:12" ht="12.75">
      <c r="A3057" s="16"/>
      <c r="B3057" s="22"/>
      <c r="C3057" s="25"/>
      <c r="E3057" s="25"/>
      <c r="J3057" s="1"/>
      <c r="L3057" s="1"/>
    </row>
    <row r="3058" spans="1:12" ht="12.75">
      <c r="A3058" s="16"/>
      <c r="B3058" s="22"/>
      <c r="C3058" s="25"/>
      <c r="E3058" s="25"/>
      <c r="J3058" s="1"/>
      <c r="L3058" s="1"/>
    </row>
    <row r="3059" spans="1:12" ht="12.75">
      <c r="A3059" s="16"/>
      <c r="B3059" s="22"/>
      <c r="C3059" s="25"/>
      <c r="E3059" s="25"/>
      <c r="J3059" s="1"/>
      <c r="L3059" s="1"/>
    </row>
    <row r="3060" spans="1:12" ht="12.75">
      <c r="A3060" s="16"/>
      <c r="B3060" s="22"/>
      <c r="C3060" s="25"/>
      <c r="E3060" s="25"/>
      <c r="J3060" s="1"/>
      <c r="L3060" s="1"/>
    </row>
    <row r="3061" spans="1:12" ht="12.75">
      <c r="A3061" s="16"/>
      <c r="B3061" s="22"/>
      <c r="C3061" s="25"/>
      <c r="E3061" s="25"/>
      <c r="J3061" s="1"/>
      <c r="L3061" s="1"/>
    </row>
    <row r="3062" spans="1:12" ht="12.75">
      <c r="A3062" s="16"/>
      <c r="B3062" s="22"/>
      <c r="C3062" s="25"/>
      <c r="E3062" s="25"/>
      <c r="J3062" s="1"/>
      <c r="L3062" s="1"/>
    </row>
    <row r="3063" spans="1:12" ht="12.75">
      <c r="A3063" s="16"/>
      <c r="B3063" s="22"/>
      <c r="C3063" s="25"/>
      <c r="E3063" s="25"/>
      <c r="J3063" s="1"/>
      <c r="L3063" s="1"/>
    </row>
    <row r="3064" spans="1:12" ht="12.75">
      <c r="A3064" s="16"/>
      <c r="B3064" s="22"/>
      <c r="C3064" s="25"/>
      <c r="E3064" s="25"/>
      <c r="J3064" s="1"/>
      <c r="L3064" s="1"/>
    </row>
    <row r="3065" spans="1:12" ht="12.75">
      <c r="A3065" s="16"/>
      <c r="B3065" s="22"/>
      <c r="C3065" s="25"/>
      <c r="E3065" s="25"/>
      <c r="J3065" s="1"/>
      <c r="L3065" s="1"/>
    </row>
    <row r="3066" spans="1:12" ht="12.75">
      <c r="A3066" s="16"/>
      <c r="B3066" s="22"/>
      <c r="C3066" s="25"/>
      <c r="E3066" s="25"/>
      <c r="J3066" s="1"/>
      <c r="L3066" s="1"/>
    </row>
    <row r="3067" spans="1:12" ht="12.75">
      <c r="A3067" s="16"/>
      <c r="B3067" s="22"/>
      <c r="C3067" s="25"/>
      <c r="E3067" s="25"/>
      <c r="J3067" s="1"/>
      <c r="L3067" s="1"/>
    </row>
    <row r="3068" spans="1:12" ht="12.75">
      <c r="A3068" s="16"/>
      <c r="B3068" s="22"/>
      <c r="C3068" s="25"/>
      <c r="E3068" s="25"/>
      <c r="J3068" s="1"/>
      <c r="L3068" s="1"/>
    </row>
    <row r="3069" spans="1:12" ht="12.75">
      <c r="A3069" s="16"/>
      <c r="B3069" s="22"/>
      <c r="C3069" s="25"/>
      <c r="E3069" s="25"/>
      <c r="J3069" s="1"/>
      <c r="L3069" s="1"/>
    </row>
    <row r="3070" spans="1:12" ht="12.75">
      <c r="A3070" s="16"/>
      <c r="B3070" s="22"/>
      <c r="C3070" s="25"/>
      <c r="E3070" s="25"/>
      <c r="J3070" s="1"/>
      <c r="L3070" s="1"/>
    </row>
    <row r="3071" spans="1:12" ht="12.75">
      <c r="A3071" s="16"/>
      <c r="B3071" s="22"/>
      <c r="C3071" s="25"/>
      <c r="E3071" s="25"/>
      <c r="J3071" s="1"/>
      <c r="L3071" s="1"/>
    </row>
    <row r="3072" spans="1:12" ht="12.75">
      <c r="A3072" s="16"/>
      <c r="B3072" s="22"/>
      <c r="C3072" s="25"/>
      <c r="E3072" s="25"/>
      <c r="J3072" s="1"/>
      <c r="L3072" s="1"/>
    </row>
    <row r="3073" spans="1:12" ht="12.75">
      <c r="A3073" s="16"/>
      <c r="B3073" s="22"/>
      <c r="C3073" s="25"/>
      <c r="E3073" s="25"/>
      <c r="J3073" s="1"/>
      <c r="L3073" s="1"/>
    </row>
    <row r="3074" spans="1:12" ht="12.75">
      <c r="A3074" s="16"/>
      <c r="B3074" s="22"/>
      <c r="C3074" s="25"/>
      <c r="E3074" s="25"/>
      <c r="J3074" s="1"/>
      <c r="L3074" s="1"/>
    </row>
    <row r="3075" spans="1:12" ht="12.75">
      <c r="A3075" s="16"/>
      <c r="B3075" s="22"/>
      <c r="C3075" s="25"/>
      <c r="E3075" s="25"/>
      <c r="J3075" s="1"/>
      <c r="L3075" s="1"/>
    </row>
    <row r="3076" spans="1:12" ht="12.75">
      <c r="A3076" s="16"/>
      <c r="B3076" s="22"/>
      <c r="C3076" s="25"/>
      <c r="E3076" s="25"/>
      <c r="J3076" s="1"/>
      <c r="L3076" s="1"/>
    </row>
    <row r="3077" spans="1:12" ht="12.75">
      <c r="A3077" s="16"/>
      <c r="B3077" s="22"/>
      <c r="C3077" s="25"/>
      <c r="E3077" s="25"/>
      <c r="J3077" s="1"/>
      <c r="L3077" s="1"/>
    </row>
    <row r="3078" spans="1:12" ht="12.75">
      <c r="A3078" s="16"/>
      <c r="B3078" s="22"/>
      <c r="C3078" s="25"/>
      <c r="E3078" s="25"/>
      <c r="J3078" s="1"/>
      <c r="L3078" s="1"/>
    </row>
    <row r="3079" spans="1:12" ht="12.75">
      <c r="A3079" s="16"/>
      <c r="B3079" s="22"/>
      <c r="C3079" s="25"/>
      <c r="E3079" s="25"/>
      <c r="J3079" s="1"/>
      <c r="L3079" s="1"/>
    </row>
    <row r="3080" spans="1:12" ht="12.75">
      <c r="A3080" s="16"/>
      <c r="B3080" s="22"/>
      <c r="C3080" s="25"/>
      <c r="E3080" s="25"/>
      <c r="J3080" s="1"/>
      <c r="L3080" s="1"/>
    </row>
    <row r="3081" spans="1:12" ht="12.75">
      <c r="A3081" s="16"/>
      <c r="B3081" s="22"/>
      <c r="C3081" s="25"/>
      <c r="E3081" s="25"/>
      <c r="J3081" s="1"/>
      <c r="L3081" s="1"/>
    </row>
    <row r="3082" spans="1:12" ht="12.75">
      <c r="A3082" s="16"/>
      <c r="B3082" s="22"/>
      <c r="C3082" s="25"/>
      <c r="E3082" s="25"/>
      <c r="J3082" s="1"/>
      <c r="L3082" s="1"/>
    </row>
    <row r="3083" spans="1:12" ht="12.75">
      <c r="A3083" s="16"/>
      <c r="B3083" s="22"/>
      <c r="C3083" s="25"/>
      <c r="E3083" s="25"/>
      <c r="J3083" s="1"/>
      <c r="L3083" s="1"/>
    </row>
    <row r="3084" spans="1:12" ht="12.75">
      <c r="A3084" s="16"/>
      <c r="B3084" s="22"/>
      <c r="C3084" s="25"/>
      <c r="E3084" s="25"/>
      <c r="J3084" s="1"/>
      <c r="L3084" s="1"/>
    </row>
    <row r="3085" spans="1:12" ht="12.75">
      <c r="A3085" s="16"/>
      <c r="B3085" s="22"/>
      <c r="C3085" s="25"/>
      <c r="E3085" s="25"/>
      <c r="J3085" s="1"/>
      <c r="L3085" s="1"/>
    </row>
    <row r="3086" spans="1:12" ht="12.75">
      <c r="A3086" s="16"/>
      <c r="B3086" s="22"/>
      <c r="C3086" s="25"/>
      <c r="E3086" s="25"/>
      <c r="J3086" s="1"/>
      <c r="L3086" s="1"/>
    </row>
    <row r="3087" spans="1:12" ht="12.75">
      <c r="A3087" s="16"/>
      <c r="B3087" s="22"/>
      <c r="C3087" s="25"/>
      <c r="E3087" s="25"/>
      <c r="J3087" s="1"/>
      <c r="L3087" s="1"/>
    </row>
    <row r="3088" spans="1:12" ht="12.75">
      <c r="A3088" s="16"/>
      <c r="B3088" s="22"/>
      <c r="C3088" s="25"/>
      <c r="E3088" s="25"/>
      <c r="J3088" s="1"/>
      <c r="L3088" s="1"/>
    </row>
    <row r="3089" spans="1:12" ht="12.75">
      <c r="A3089" s="16"/>
      <c r="B3089" s="22"/>
      <c r="C3089" s="25"/>
      <c r="E3089" s="25"/>
      <c r="J3089" s="1"/>
      <c r="L3089" s="1"/>
    </row>
    <row r="3090" spans="1:12" ht="12.75">
      <c r="A3090" s="16"/>
      <c r="B3090" s="22"/>
      <c r="C3090" s="25"/>
      <c r="E3090" s="25"/>
      <c r="J3090" s="1"/>
      <c r="L3090" s="1"/>
    </row>
    <row r="3091" spans="1:12" ht="12.75">
      <c r="A3091" s="16"/>
      <c r="B3091" s="22"/>
      <c r="C3091" s="25"/>
      <c r="E3091" s="25"/>
      <c r="J3091" s="1"/>
      <c r="L3091" s="1"/>
    </row>
    <row r="3092" spans="1:12" ht="12.75">
      <c r="A3092" s="16"/>
      <c r="B3092" s="22"/>
      <c r="C3092" s="25"/>
      <c r="E3092" s="25"/>
      <c r="J3092" s="1"/>
      <c r="L3092" s="1"/>
    </row>
    <row r="3093" spans="1:12" ht="12.75">
      <c r="A3093" s="16"/>
      <c r="B3093" s="22"/>
      <c r="C3093" s="25"/>
      <c r="E3093" s="25"/>
      <c r="J3093" s="1"/>
      <c r="L3093" s="1"/>
    </row>
    <row r="3094" spans="1:12" ht="12.75">
      <c r="A3094" s="16"/>
      <c r="B3094" s="22"/>
      <c r="C3094" s="25"/>
      <c r="E3094" s="25"/>
      <c r="J3094" s="1"/>
      <c r="L3094" s="1"/>
    </row>
    <row r="3095" spans="1:12" ht="12.75">
      <c r="A3095" s="16"/>
      <c r="B3095" s="22"/>
      <c r="C3095" s="25"/>
      <c r="E3095" s="25"/>
      <c r="J3095" s="1"/>
      <c r="L3095" s="1"/>
    </row>
    <row r="3096" spans="1:12" ht="12.75">
      <c r="A3096" s="16"/>
      <c r="B3096" s="22"/>
      <c r="C3096" s="25"/>
      <c r="E3096" s="25"/>
      <c r="J3096" s="1"/>
      <c r="L3096" s="1"/>
    </row>
    <row r="3097" spans="1:12" ht="12.75">
      <c r="A3097" s="16"/>
      <c r="B3097" s="22"/>
      <c r="C3097" s="25"/>
      <c r="E3097" s="25"/>
      <c r="J3097" s="1"/>
      <c r="L3097" s="1"/>
    </row>
    <row r="3098" spans="1:12" ht="12.75">
      <c r="A3098" s="16"/>
      <c r="B3098" s="22"/>
      <c r="C3098" s="25"/>
      <c r="E3098" s="25"/>
      <c r="J3098" s="1"/>
      <c r="L3098" s="1"/>
    </row>
    <row r="3099" spans="1:12" ht="12.75">
      <c r="A3099" s="16"/>
      <c r="B3099" s="22"/>
      <c r="C3099" s="25"/>
      <c r="E3099" s="25"/>
      <c r="J3099" s="1"/>
      <c r="L3099" s="1"/>
    </row>
    <row r="3100" spans="1:12" ht="12.75">
      <c r="A3100" s="16"/>
      <c r="B3100" s="22"/>
      <c r="C3100" s="25"/>
      <c r="E3100" s="25"/>
      <c r="J3100" s="1"/>
      <c r="L3100" s="1"/>
    </row>
    <row r="3101" spans="1:12" ht="12.75">
      <c r="A3101" s="16"/>
      <c r="B3101" s="22"/>
      <c r="C3101" s="25"/>
      <c r="E3101" s="25"/>
      <c r="J3101" s="1"/>
      <c r="L3101" s="1"/>
    </row>
    <row r="3102" spans="1:12" ht="12.75">
      <c r="A3102" s="16"/>
      <c r="B3102" s="22"/>
      <c r="C3102" s="25"/>
      <c r="E3102" s="25"/>
      <c r="J3102" s="1"/>
      <c r="L3102" s="1"/>
    </row>
    <row r="3103" spans="1:12" ht="12.75">
      <c r="A3103" s="16"/>
      <c r="B3103" s="22"/>
      <c r="C3103" s="25"/>
      <c r="E3103" s="25"/>
      <c r="J3103" s="1"/>
      <c r="L3103" s="1"/>
    </row>
    <row r="3104" spans="1:12" ht="12.75">
      <c r="A3104" s="16"/>
      <c r="B3104" s="22"/>
      <c r="C3104" s="25"/>
      <c r="E3104" s="25"/>
      <c r="J3104" s="1"/>
      <c r="L3104" s="1"/>
    </row>
    <row r="3105" spans="1:12" ht="12.75">
      <c r="A3105" s="16"/>
      <c r="B3105" s="22"/>
      <c r="C3105" s="25"/>
      <c r="E3105" s="25"/>
      <c r="J3105" s="1"/>
      <c r="L3105" s="1"/>
    </row>
    <row r="3106" spans="1:12" ht="12.75">
      <c r="A3106" s="16"/>
      <c r="B3106" s="22"/>
      <c r="C3106" s="25"/>
      <c r="E3106" s="25"/>
      <c r="J3106" s="1"/>
      <c r="L3106" s="1"/>
    </row>
    <row r="3107" spans="1:12" ht="12.75">
      <c r="A3107" s="16"/>
      <c r="B3107" s="22"/>
      <c r="C3107" s="25"/>
      <c r="E3107" s="25"/>
      <c r="J3107" s="1"/>
      <c r="L3107" s="1"/>
    </row>
    <row r="3108" spans="1:12" ht="12.75">
      <c r="A3108" s="16"/>
      <c r="B3108" s="22"/>
      <c r="C3108" s="25"/>
      <c r="E3108" s="25"/>
      <c r="J3108" s="1"/>
      <c r="L3108" s="1"/>
    </row>
    <row r="3109" spans="1:12" ht="12.75">
      <c r="A3109" s="16"/>
      <c r="B3109" s="22"/>
      <c r="C3109" s="25"/>
      <c r="E3109" s="25"/>
      <c r="J3109" s="1"/>
      <c r="L3109" s="1"/>
    </row>
    <row r="3110" spans="1:12" ht="12.75">
      <c r="A3110" s="16"/>
      <c r="B3110" s="22"/>
      <c r="C3110" s="25"/>
      <c r="E3110" s="25"/>
      <c r="J3110" s="1"/>
      <c r="L3110" s="1"/>
    </row>
    <row r="3111" spans="1:12" ht="12.75">
      <c r="A3111" s="16"/>
      <c r="B3111" s="22"/>
      <c r="C3111" s="25"/>
      <c r="E3111" s="25"/>
      <c r="J3111" s="1"/>
      <c r="L3111" s="1"/>
    </row>
    <row r="3112" spans="1:12" ht="12.75">
      <c r="A3112" s="16"/>
      <c r="B3112" s="22"/>
      <c r="C3112" s="25"/>
      <c r="E3112" s="25"/>
      <c r="J3112" s="1"/>
      <c r="L3112" s="1"/>
    </row>
    <row r="3113" spans="1:12" ht="12.75">
      <c r="A3113" s="16"/>
      <c r="B3113" s="22"/>
      <c r="C3113" s="25"/>
      <c r="E3113" s="25"/>
      <c r="J3113" s="1"/>
      <c r="L3113" s="1"/>
    </row>
    <row r="3114" spans="1:12" ht="12.75">
      <c r="A3114" s="16"/>
      <c r="B3114" s="22"/>
      <c r="C3114" s="25"/>
      <c r="E3114" s="25"/>
      <c r="J3114" s="1"/>
      <c r="L3114" s="1"/>
    </row>
    <row r="3115" spans="1:12" ht="12.75">
      <c r="A3115" s="16"/>
      <c r="B3115" s="22"/>
      <c r="C3115" s="25"/>
      <c r="E3115" s="25"/>
      <c r="J3115" s="1"/>
      <c r="L3115" s="1"/>
    </row>
    <row r="3116" spans="1:12" ht="12.75">
      <c r="A3116" s="16"/>
      <c r="B3116" s="22"/>
      <c r="C3116" s="25"/>
      <c r="E3116" s="25"/>
      <c r="J3116" s="1"/>
      <c r="L3116" s="1"/>
    </row>
    <row r="3117" spans="1:12" ht="12.75">
      <c r="A3117" s="16"/>
      <c r="B3117" s="22"/>
      <c r="C3117" s="25"/>
      <c r="E3117" s="25"/>
      <c r="J3117" s="1"/>
      <c r="L3117" s="1"/>
    </row>
    <row r="3118" spans="1:12" ht="12.75">
      <c r="A3118" s="16"/>
      <c r="B3118" s="22"/>
      <c r="C3118" s="25"/>
      <c r="E3118" s="25"/>
      <c r="J3118" s="1"/>
      <c r="L3118" s="1"/>
    </row>
    <row r="3119" spans="1:12" ht="12.75">
      <c r="A3119" s="16"/>
      <c r="B3119" s="22"/>
      <c r="C3119" s="25"/>
      <c r="E3119" s="25"/>
      <c r="J3119" s="1"/>
      <c r="L3119" s="1"/>
    </row>
    <row r="3120" spans="1:12" ht="12.75">
      <c r="A3120" s="16"/>
      <c r="B3120" s="22"/>
      <c r="C3120" s="25"/>
      <c r="E3120" s="25"/>
      <c r="J3120" s="1"/>
      <c r="L3120" s="1"/>
    </row>
    <row r="3121" spans="1:12" ht="12.75">
      <c r="A3121" s="16"/>
      <c r="B3121" s="22"/>
      <c r="C3121" s="25"/>
      <c r="E3121" s="25"/>
      <c r="J3121" s="1"/>
      <c r="L3121" s="1"/>
    </row>
    <row r="3122" spans="1:12" ht="12.75">
      <c r="A3122" s="16"/>
      <c r="B3122" s="22"/>
      <c r="C3122" s="25"/>
      <c r="E3122" s="25"/>
      <c r="J3122" s="1"/>
      <c r="L3122" s="1"/>
    </row>
    <row r="3123" spans="1:12" ht="12.75">
      <c r="A3123" s="16"/>
      <c r="B3123" s="22"/>
      <c r="C3123" s="25"/>
      <c r="E3123" s="25"/>
      <c r="J3123" s="1"/>
      <c r="L3123" s="1"/>
    </row>
    <row r="3124" spans="1:12" ht="12.75">
      <c r="A3124" s="16"/>
      <c r="B3124" s="22"/>
      <c r="C3124" s="25"/>
      <c r="E3124" s="25"/>
      <c r="J3124" s="1"/>
      <c r="L3124" s="1"/>
    </row>
    <row r="3125" spans="1:12" ht="12.75">
      <c r="A3125" s="16"/>
      <c r="B3125" s="22"/>
      <c r="C3125" s="25"/>
      <c r="E3125" s="25"/>
      <c r="J3125" s="1"/>
      <c r="L3125" s="1"/>
    </row>
    <row r="3126" spans="1:12" ht="12.75">
      <c r="A3126" s="16"/>
      <c r="B3126" s="22"/>
      <c r="C3126" s="25"/>
      <c r="E3126" s="25"/>
      <c r="J3126" s="1"/>
      <c r="L3126" s="1"/>
    </row>
    <row r="3127" spans="1:12" ht="12.75">
      <c r="A3127" s="16"/>
      <c r="B3127" s="22"/>
      <c r="C3127" s="25"/>
      <c r="E3127" s="25"/>
      <c r="J3127" s="1"/>
      <c r="L3127" s="1"/>
    </row>
    <row r="3128" spans="1:12" ht="12.75">
      <c r="A3128" s="16"/>
      <c r="B3128" s="22"/>
      <c r="C3128" s="25"/>
      <c r="E3128" s="25"/>
      <c r="J3128" s="1"/>
      <c r="L3128" s="1"/>
    </row>
    <row r="3129" spans="1:12" ht="12.75">
      <c r="A3129" s="16"/>
      <c r="B3129" s="22"/>
      <c r="C3129" s="25"/>
      <c r="E3129" s="25"/>
      <c r="J3129" s="1"/>
      <c r="L3129" s="1"/>
    </row>
    <row r="3130" spans="1:12" ht="12.75">
      <c r="A3130" s="16"/>
      <c r="B3130" s="22"/>
      <c r="C3130" s="25"/>
      <c r="E3130" s="25"/>
      <c r="J3130" s="1"/>
      <c r="L3130" s="1"/>
    </row>
    <row r="3131" spans="1:12" ht="12.75">
      <c r="A3131" s="16"/>
      <c r="B3131" s="22"/>
      <c r="C3131" s="25"/>
      <c r="E3131" s="25"/>
      <c r="J3131" s="1"/>
      <c r="L3131" s="1"/>
    </row>
    <row r="3132" spans="1:12" ht="12.75">
      <c r="A3132" s="16"/>
      <c r="B3132" s="22"/>
      <c r="C3132" s="25"/>
      <c r="E3132" s="25"/>
      <c r="J3132" s="1"/>
      <c r="L3132" s="1"/>
    </row>
    <row r="3133" spans="1:12" ht="12.75">
      <c r="A3133" s="16"/>
      <c r="B3133" s="22"/>
      <c r="C3133" s="25"/>
      <c r="E3133" s="25"/>
      <c r="J3133" s="1"/>
      <c r="L3133" s="1"/>
    </row>
    <row r="3134" spans="1:12" ht="12.75">
      <c r="A3134" s="16"/>
      <c r="B3134" s="22"/>
      <c r="C3134" s="25"/>
      <c r="E3134" s="25"/>
      <c r="J3134" s="1"/>
      <c r="L3134" s="1"/>
    </row>
    <row r="3135" spans="1:12" ht="12.75">
      <c r="A3135" s="16"/>
      <c r="B3135" s="22"/>
      <c r="C3135" s="25"/>
      <c r="E3135" s="25"/>
      <c r="J3135" s="1"/>
      <c r="L3135" s="1"/>
    </row>
    <row r="3136" spans="1:12" ht="12.75">
      <c r="A3136" s="16"/>
      <c r="B3136" s="22"/>
      <c r="C3136" s="25"/>
      <c r="E3136" s="25"/>
      <c r="J3136" s="1"/>
      <c r="L3136" s="1"/>
    </row>
    <row r="3137" spans="1:12" ht="12.75">
      <c r="A3137" s="16"/>
      <c r="B3137" s="22"/>
      <c r="C3137" s="25"/>
      <c r="E3137" s="25"/>
      <c r="J3137" s="1"/>
      <c r="L3137" s="1"/>
    </row>
    <row r="3138" spans="1:12" ht="12.75">
      <c r="A3138" s="16"/>
      <c r="B3138" s="22"/>
      <c r="C3138" s="25"/>
      <c r="E3138" s="25"/>
      <c r="J3138" s="1"/>
      <c r="L3138" s="1"/>
    </row>
    <row r="3139" spans="1:12" ht="12.75">
      <c r="A3139" s="16"/>
      <c r="B3139" s="22"/>
      <c r="C3139" s="25"/>
      <c r="E3139" s="25"/>
      <c r="J3139" s="1"/>
      <c r="L3139" s="1"/>
    </row>
    <row r="3140" spans="1:12" ht="12.75">
      <c r="A3140" s="16"/>
      <c r="B3140" s="22"/>
      <c r="C3140" s="25"/>
      <c r="E3140" s="25"/>
      <c r="J3140" s="1"/>
      <c r="L3140" s="1"/>
    </row>
    <row r="3141" spans="1:12" ht="12.75">
      <c r="A3141" s="16"/>
      <c r="B3141" s="22"/>
      <c r="C3141" s="25"/>
      <c r="E3141" s="25"/>
      <c r="J3141" s="1"/>
      <c r="L3141" s="1"/>
    </row>
    <row r="3142" spans="1:12" ht="12.75">
      <c r="A3142" s="16"/>
      <c r="B3142" s="22"/>
      <c r="C3142" s="25"/>
      <c r="E3142" s="25"/>
      <c r="J3142" s="1"/>
      <c r="L3142" s="1"/>
    </row>
    <row r="3143" spans="1:12" ht="12.75">
      <c r="A3143" s="16"/>
      <c r="B3143" s="22"/>
      <c r="C3143" s="25"/>
      <c r="E3143" s="25"/>
      <c r="J3143" s="1"/>
      <c r="L3143" s="1"/>
    </row>
    <row r="3144" spans="1:12" ht="12.75">
      <c r="A3144" s="16"/>
      <c r="B3144" s="22"/>
      <c r="C3144" s="25"/>
      <c r="E3144" s="25"/>
      <c r="J3144" s="1"/>
      <c r="L3144" s="1"/>
    </row>
    <row r="3145" spans="1:12" ht="12.75">
      <c r="A3145" s="16"/>
      <c r="B3145" s="22"/>
      <c r="C3145" s="25"/>
      <c r="E3145" s="25"/>
      <c r="J3145" s="1"/>
      <c r="L3145" s="1"/>
    </row>
    <row r="3146" spans="1:12" ht="12.75">
      <c r="A3146" s="16"/>
      <c r="B3146" s="22"/>
      <c r="C3146" s="25"/>
      <c r="E3146" s="25"/>
      <c r="J3146" s="1"/>
      <c r="L3146" s="1"/>
    </row>
    <row r="3147" spans="1:12" ht="12.75">
      <c r="A3147" s="16"/>
      <c r="B3147" s="22"/>
      <c r="C3147" s="25"/>
      <c r="E3147" s="25"/>
      <c r="J3147" s="1"/>
      <c r="L3147" s="1"/>
    </row>
    <row r="3148" spans="1:12" ht="12.75">
      <c r="A3148" s="16"/>
      <c r="B3148" s="22"/>
      <c r="C3148" s="25"/>
      <c r="E3148" s="25"/>
      <c r="J3148" s="1"/>
      <c r="L3148" s="1"/>
    </row>
    <row r="3149" spans="1:12" ht="12.75">
      <c r="A3149" s="16"/>
      <c r="B3149" s="22"/>
      <c r="C3149" s="25"/>
      <c r="E3149" s="25"/>
      <c r="J3149" s="1"/>
      <c r="L3149" s="1"/>
    </row>
    <row r="3150" spans="1:12" ht="12.75">
      <c r="A3150" s="16"/>
      <c r="B3150" s="22"/>
      <c r="C3150" s="25"/>
      <c r="E3150" s="25"/>
      <c r="J3150" s="1"/>
      <c r="L3150" s="1"/>
    </row>
    <row r="3151" spans="1:12" ht="12.75">
      <c r="A3151" s="16"/>
      <c r="B3151" s="22"/>
      <c r="C3151" s="25"/>
      <c r="E3151" s="25"/>
      <c r="J3151" s="1"/>
      <c r="L3151" s="1"/>
    </row>
    <row r="3152" spans="1:12" ht="12.75">
      <c r="A3152" s="16"/>
      <c r="B3152" s="22"/>
      <c r="C3152" s="25"/>
      <c r="E3152" s="25"/>
      <c r="J3152" s="1"/>
      <c r="L3152" s="1"/>
    </row>
    <row r="3153" spans="1:12" ht="12.75">
      <c r="A3153" s="16"/>
      <c r="B3153" s="22"/>
      <c r="C3153" s="25"/>
      <c r="E3153" s="25"/>
      <c r="J3153" s="1"/>
      <c r="L3153" s="1"/>
    </row>
    <row r="3154" spans="1:12" ht="12.75">
      <c r="A3154" s="16"/>
      <c r="B3154" s="22"/>
      <c r="C3154" s="25"/>
      <c r="E3154" s="25"/>
      <c r="J3154" s="1"/>
      <c r="L3154" s="1"/>
    </row>
    <row r="3155" spans="1:12" ht="12.75">
      <c r="A3155" s="16"/>
      <c r="B3155" s="22"/>
      <c r="C3155" s="25"/>
      <c r="E3155" s="25"/>
      <c r="J3155" s="1"/>
      <c r="L3155" s="1"/>
    </row>
    <row r="3156" spans="1:12" ht="12.75">
      <c r="A3156" s="16"/>
      <c r="B3156" s="22"/>
      <c r="C3156" s="25"/>
      <c r="E3156" s="25"/>
      <c r="J3156" s="1"/>
      <c r="L3156" s="1"/>
    </row>
    <row r="3157" spans="1:12" ht="12.75">
      <c r="A3157" s="16"/>
      <c r="B3157" s="22"/>
      <c r="C3157" s="25"/>
      <c r="E3157" s="25"/>
      <c r="J3157" s="1"/>
      <c r="L3157" s="1"/>
    </row>
    <row r="3158" spans="1:12" ht="12.75">
      <c r="A3158" s="16"/>
      <c r="B3158" s="22"/>
      <c r="C3158" s="25"/>
      <c r="E3158" s="25"/>
      <c r="J3158" s="1"/>
      <c r="L3158" s="1"/>
    </row>
    <row r="3159" spans="1:12" ht="12.75">
      <c r="A3159" s="16"/>
      <c r="B3159" s="22"/>
      <c r="C3159" s="25"/>
      <c r="E3159" s="25"/>
      <c r="J3159" s="1"/>
      <c r="L3159" s="1"/>
    </row>
    <row r="3160" spans="1:12" ht="12.75">
      <c r="A3160" s="16"/>
      <c r="B3160" s="22"/>
      <c r="C3160" s="25"/>
      <c r="E3160" s="25"/>
      <c r="J3160" s="1"/>
      <c r="L3160" s="1"/>
    </row>
    <row r="3161" spans="1:12" ht="12.75">
      <c r="A3161" s="16"/>
      <c r="B3161" s="22"/>
      <c r="C3161" s="25"/>
      <c r="E3161" s="25"/>
      <c r="J3161" s="1"/>
      <c r="L3161" s="1"/>
    </row>
    <row r="3162" spans="1:12" ht="12.75">
      <c r="A3162" s="16"/>
      <c r="B3162" s="22"/>
      <c r="C3162" s="25"/>
      <c r="E3162" s="25"/>
      <c r="J3162" s="1"/>
      <c r="L3162" s="1"/>
    </row>
    <row r="3163" spans="1:12" ht="12.75">
      <c r="A3163" s="16"/>
      <c r="B3163" s="22"/>
      <c r="C3163" s="25"/>
      <c r="E3163" s="25"/>
      <c r="J3163" s="1"/>
      <c r="L3163" s="1"/>
    </row>
    <row r="3164" spans="1:12" ht="12.75">
      <c r="A3164" s="16"/>
      <c r="B3164" s="22"/>
      <c r="C3164" s="25"/>
      <c r="E3164" s="25"/>
      <c r="J3164" s="1"/>
      <c r="L3164" s="1"/>
    </row>
    <row r="3165" spans="1:12" ht="12.75">
      <c r="A3165" s="16"/>
      <c r="B3165" s="22"/>
      <c r="C3165" s="25"/>
      <c r="E3165" s="25"/>
      <c r="J3165" s="1"/>
      <c r="L3165" s="1"/>
    </row>
    <row r="3166" spans="1:12" ht="12.75">
      <c r="A3166" s="16"/>
      <c r="B3166" s="22"/>
      <c r="C3166" s="25"/>
      <c r="E3166" s="25"/>
      <c r="J3166" s="1"/>
      <c r="L3166" s="1"/>
    </row>
    <row r="3167" spans="1:12" ht="12.75">
      <c r="A3167" s="16"/>
      <c r="B3167" s="22"/>
      <c r="C3167" s="25"/>
      <c r="E3167" s="25"/>
      <c r="J3167" s="1"/>
      <c r="L3167" s="1"/>
    </row>
    <row r="3168" spans="1:12" ht="12.75">
      <c r="A3168" s="16"/>
      <c r="B3168" s="22"/>
      <c r="C3168" s="25"/>
      <c r="E3168" s="25"/>
      <c r="J3168" s="1"/>
      <c r="L3168" s="1"/>
    </row>
    <row r="3169" spans="1:12" ht="12.75">
      <c r="A3169" s="16"/>
      <c r="B3169" s="22"/>
      <c r="C3169" s="25"/>
      <c r="E3169" s="25"/>
      <c r="J3169" s="1"/>
      <c r="L3169" s="1"/>
    </row>
    <row r="3170" spans="1:12" ht="12.75">
      <c r="A3170" s="16"/>
      <c r="B3170" s="22"/>
      <c r="C3170" s="25"/>
      <c r="E3170" s="25"/>
      <c r="J3170" s="1"/>
      <c r="L3170" s="1"/>
    </row>
    <row r="3171" spans="1:12" ht="12.75">
      <c r="A3171" s="16"/>
      <c r="B3171" s="22"/>
      <c r="C3171" s="25"/>
      <c r="E3171" s="25"/>
      <c r="J3171" s="1"/>
      <c r="L3171" s="1"/>
    </row>
    <row r="3172" spans="1:12" ht="12.75">
      <c r="A3172" s="16"/>
      <c r="B3172" s="22"/>
      <c r="C3172" s="25"/>
      <c r="E3172" s="25"/>
      <c r="J3172" s="1"/>
      <c r="L3172" s="1"/>
    </row>
    <row r="3173" spans="1:12" ht="12.75">
      <c r="A3173" s="16"/>
      <c r="B3173" s="22"/>
      <c r="C3173" s="25"/>
      <c r="E3173" s="25"/>
      <c r="J3173" s="1"/>
      <c r="L3173" s="1"/>
    </row>
    <row r="3174" spans="1:12" ht="12.75">
      <c r="A3174" s="16"/>
      <c r="B3174" s="22"/>
      <c r="C3174" s="25"/>
      <c r="E3174" s="25"/>
      <c r="J3174" s="1"/>
      <c r="L3174" s="1"/>
    </row>
    <row r="3175" spans="1:12" ht="12.75">
      <c r="A3175" s="16"/>
      <c r="B3175" s="22"/>
      <c r="C3175" s="25"/>
      <c r="E3175" s="25"/>
      <c r="J3175" s="1"/>
      <c r="L3175" s="1"/>
    </row>
    <row r="3176" spans="1:12" ht="12.75">
      <c r="A3176" s="16"/>
      <c r="B3176" s="22"/>
      <c r="C3176" s="25"/>
      <c r="E3176" s="25"/>
      <c r="J3176" s="1"/>
      <c r="L3176" s="1"/>
    </row>
    <row r="3177" spans="1:12" ht="12.75">
      <c r="A3177" s="16"/>
      <c r="B3177" s="22"/>
      <c r="C3177" s="25"/>
      <c r="E3177" s="25"/>
      <c r="J3177" s="1"/>
      <c r="L3177" s="1"/>
    </row>
    <row r="3178" spans="1:12" ht="12.75">
      <c r="A3178" s="16"/>
      <c r="B3178" s="22"/>
      <c r="C3178" s="25"/>
      <c r="E3178" s="25"/>
      <c r="J3178" s="1"/>
      <c r="L3178" s="1"/>
    </row>
    <row r="3179" spans="1:12" ht="12.75">
      <c r="A3179" s="16"/>
      <c r="B3179" s="22"/>
      <c r="C3179" s="25"/>
      <c r="E3179" s="25"/>
      <c r="J3179" s="1"/>
      <c r="L3179" s="1"/>
    </row>
    <row r="3180" spans="1:12" ht="12.75">
      <c r="A3180" s="16"/>
      <c r="B3180" s="22"/>
      <c r="C3180" s="25"/>
      <c r="E3180" s="25"/>
      <c r="J3180" s="1"/>
      <c r="L3180" s="1"/>
    </row>
    <row r="3181" spans="1:12" ht="12.75">
      <c r="A3181" s="16"/>
      <c r="B3181" s="22"/>
      <c r="C3181" s="25"/>
      <c r="E3181" s="25"/>
      <c r="J3181" s="1"/>
      <c r="L3181" s="1"/>
    </row>
    <row r="3182" spans="1:12" ht="12.75">
      <c r="A3182" s="16"/>
      <c r="B3182" s="22"/>
      <c r="C3182" s="25"/>
      <c r="E3182" s="25"/>
      <c r="J3182" s="1"/>
      <c r="L3182" s="1"/>
    </row>
    <row r="3183" spans="1:12" ht="12.75">
      <c r="A3183" s="16"/>
      <c r="B3183" s="22"/>
      <c r="C3183" s="25"/>
      <c r="E3183" s="25"/>
      <c r="J3183" s="1"/>
      <c r="L3183" s="1"/>
    </row>
    <row r="3184" spans="1:12" ht="12.75">
      <c r="A3184" s="16"/>
      <c r="B3184" s="22"/>
      <c r="C3184" s="25"/>
      <c r="E3184" s="25"/>
      <c r="J3184" s="1"/>
      <c r="L3184" s="1"/>
    </row>
    <row r="3185" spans="1:12" ht="12.75">
      <c r="A3185" s="16"/>
      <c r="B3185" s="22"/>
      <c r="C3185" s="25"/>
      <c r="E3185" s="25"/>
      <c r="J3185" s="1"/>
      <c r="L3185" s="1"/>
    </row>
    <row r="3186" spans="1:12" ht="12.75">
      <c r="A3186" s="16"/>
      <c r="B3186" s="22"/>
      <c r="C3186" s="25"/>
      <c r="E3186" s="25"/>
      <c r="J3186" s="1"/>
      <c r="L3186" s="1"/>
    </row>
    <row r="3187" spans="1:12" ht="12.75">
      <c r="A3187" s="16"/>
      <c r="B3187" s="22"/>
      <c r="C3187" s="25"/>
      <c r="E3187" s="25"/>
      <c r="J3187" s="1"/>
      <c r="L3187" s="1"/>
    </row>
    <row r="3188" spans="1:12" ht="12.75">
      <c r="A3188" s="16"/>
      <c r="B3188" s="22"/>
      <c r="C3188" s="25"/>
      <c r="E3188" s="25"/>
      <c r="J3188" s="1"/>
      <c r="L3188" s="1"/>
    </row>
    <row r="3189" spans="1:12" ht="12.75">
      <c r="A3189" s="16"/>
      <c r="B3189" s="22"/>
      <c r="C3189" s="25"/>
      <c r="E3189" s="25"/>
      <c r="J3189" s="1"/>
      <c r="L3189" s="1"/>
    </row>
    <row r="3190" spans="1:12" ht="12.75">
      <c r="A3190" s="16"/>
      <c r="B3190" s="22"/>
      <c r="C3190" s="25"/>
      <c r="E3190" s="25"/>
      <c r="J3190" s="1"/>
      <c r="L3190" s="1"/>
    </row>
    <row r="3191" spans="1:12" ht="12.75">
      <c r="A3191" s="16"/>
      <c r="B3191" s="22"/>
      <c r="C3191" s="25"/>
      <c r="E3191" s="25"/>
      <c r="J3191" s="1"/>
      <c r="L3191" s="1"/>
    </row>
    <row r="3192" spans="1:12" ht="12.75">
      <c r="A3192" s="16"/>
      <c r="B3192" s="22"/>
      <c r="C3192" s="25"/>
      <c r="E3192" s="25"/>
      <c r="J3192" s="1"/>
      <c r="L3192" s="1"/>
    </row>
    <row r="3193" spans="1:12" ht="12.75">
      <c r="A3193" s="16"/>
      <c r="B3193" s="22"/>
      <c r="C3193" s="25"/>
      <c r="E3193" s="25"/>
      <c r="J3193" s="1"/>
      <c r="L3193" s="1"/>
    </row>
    <row r="3194" spans="1:12" ht="12.75">
      <c r="A3194" s="16"/>
      <c r="B3194" s="22"/>
      <c r="C3194" s="25"/>
      <c r="E3194" s="25"/>
      <c r="J3194" s="1"/>
      <c r="L3194" s="1"/>
    </row>
    <row r="3195" spans="1:12" ht="12.75">
      <c r="A3195" s="16"/>
      <c r="B3195" s="22"/>
      <c r="C3195" s="25"/>
      <c r="E3195" s="25"/>
      <c r="J3195" s="1"/>
      <c r="L3195" s="1"/>
    </row>
    <row r="3196" spans="1:12" ht="12.75">
      <c r="A3196" s="16"/>
      <c r="B3196" s="22"/>
      <c r="C3196" s="25"/>
      <c r="E3196" s="25"/>
      <c r="J3196" s="1"/>
      <c r="L3196" s="1"/>
    </row>
    <row r="3197" spans="1:12" ht="12.75">
      <c r="A3197" s="16"/>
      <c r="B3197" s="22"/>
      <c r="C3197" s="25"/>
      <c r="E3197" s="25"/>
      <c r="J3197" s="1"/>
      <c r="L3197" s="1"/>
    </row>
    <row r="3198" spans="1:12" ht="12.75">
      <c r="A3198" s="16"/>
      <c r="B3198" s="22"/>
      <c r="C3198" s="25"/>
      <c r="E3198" s="25"/>
      <c r="J3198" s="1"/>
      <c r="L3198" s="1"/>
    </row>
    <row r="3199" spans="1:12" ht="12.75">
      <c r="A3199" s="16"/>
      <c r="B3199" s="22"/>
      <c r="C3199" s="25"/>
      <c r="E3199" s="25"/>
      <c r="J3199" s="1"/>
      <c r="L3199" s="1"/>
    </row>
    <row r="3200" spans="1:12" ht="12.75">
      <c r="A3200" s="16"/>
      <c r="B3200" s="22"/>
      <c r="C3200" s="25"/>
      <c r="E3200" s="25"/>
      <c r="J3200" s="1"/>
      <c r="L3200" s="1"/>
    </row>
    <row r="3201" spans="1:12" ht="12.75">
      <c r="A3201" s="16"/>
      <c r="B3201" s="22"/>
      <c r="C3201" s="25"/>
      <c r="E3201" s="25"/>
      <c r="J3201" s="1"/>
      <c r="L3201" s="1"/>
    </row>
    <row r="3202" spans="1:12" ht="12.75">
      <c r="A3202" s="16"/>
      <c r="B3202" s="22"/>
      <c r="C3202" s="25"/>
      <c r="E3202" s="25"/>
      <c r="J3202" s="1"/>
      <c r="L3202" s="1"/>
    </row>
    <row r="3203" spans="1:12" ht="12.75">
      <c r="A3203" s="16"/>
      <c r="B3203" s="22"/>
      <c r="C3203" s="25"/>
      <c r="E3203" s="25"/>
      <c r="J3203" s="1"/>
      <c r="L3203" s="1"/>
    </row>
    <row r="3204" spans="1:12" ht="12.75">
      <c r="A3204" s="16"/>
      <c r="B3204" s="22"/>
      <c r="C3204" s="25"/>
      <c r="E3204" s="25"/>
      <c r="J3204" s="1"/>
      <c r="L3204" s="1"/>
    </row>
    <row r="3205" spans="1:12" ht="12.75">
      <c r="A3205" s="16"/>
      <c r="B3205" s="22"/>
      <c r="C3205" s="25"/>
      <c r="E3205" s="25"/>
      <c r="J3205" s="1"/>
      <c r="L3205" s="1"/>
    </row>
    <row r="3206" spans="1:12" ht="12.75">
      <c r="A3206" s="16"/>
      <c r="B3206" s="22"/>
      <c r="C3206" s="25"/>
      <c r="E3206" s="25"/>
      <c r="J3206" s="1"/>
      <c r="L3206" s="1"/>
    </row>
    <row r="3207" spans="1:12" ht="12.75">
      <c r="A3207" s="16"/>
      <c r="B3207" s="22"/>
      <c r="C3207" s="25"/>
      <c r="E3207" s="25"/>
      <c r="J3207" s="1"/>
      <c r="L3207" s="1"/>
    </row>
    <row r="3208" spans="1:12" ht="12.75">
      <c r="A3208" s="16"/>
      <c r="B3208" s="22"/>
      <c r="C3208" s="25"/>
      <c r="E3208" s="25"/>
      <c r="J3208" s="1"/>
      <c r="L3208" s="1"/>
    </row>
    <row r="3209" spans="1:12" ht="12.75">
      <c r="A3209" s="16"/>
      <c r="B3209" s="22"/>
      <c r="C3209" s="25"/>
      <c r="E3209" s="25"/>
      <c r="J3209" s="1"/>
      <c r="L3209" s="1"/>
    </row>
    <row r="3210" spans="1:12" ht="12.75">
      <c r="A3210" s="16"/>
      <c r="B3210" s="22"/>
      <c r="C3210" s="25"/>
      <c r="E3210" s="25"/>
      <c r="J3210" s="1"/>
      <c r="L3210" s="1"/>
    </row>
    <row r="3211" spans="1:12" ht="12.75">
      <c r="A3211" s="16"/>
      <c r="B3211" s="22"/>
      <c r="C3211" s="25"/>
      <c r="E3211" s="25"/>
      <c r="J3211" s="1"/>
      <c r="L3211" s="1"/>
    </row>
    <row r="3212" spans="1:12" ht="12.75">
      <c r="A3212" s="16"/>
      <c r="B3212" s="22"/>
      <c r="C3212" s="25"/>
      <c r="E3212" s="25"/>
      <c r="J3212" s="1"/>
      <c r="L3212" s="1"/>
    </row>
    <row r="3213" spans="1:12" ht="12.75">
      <c r="A3213" s="16"/>
      <c r="B3213" s="22"/>
      <c r="C3213" s="25"/>
      <c r="E3213" s="25"/>
      <c r="J3213" s="1"/>
      <c r="L3213" s="1"/>
    </row>
    <row r="3214" spans="1:12" ht="12.75">
      <c r="A3214" s="16"/>
      <c r="B3214" s="22"/>
      <c r="C3214" s="25"/>
      <c r="E3214" s="25"/>
      <c r="J3214" s="1"/>
      <c r="L3214" s="1"/>
    </row>
    <row r="3215" spans="1:12" ht="12.75">
      <c r="A3215" s="16"/>
      <c r="B3215" s="22"/>
      <c r="C3215" s="25"/>
      <c r="E3215" s="25"/>
      <c r="J3215" s="1"/>
      <c r="L3215" s="1"/>
    </row>
    <row r="3216" spans="1:12" ht="12.75">
      <c r="A3216" s="16"/>
      <c r="B3216" s="22"/>
      <c r="C3216" s="25"/>
      <c r="E3216" s="25"/>
      <c r="J3216" s="1"/>
      <c r="L3216" s="1"/>
    </row>
    <row r="3217" spans="1:12" ht="12.75">
      <c r="A3217" s="16"/>
      <c r="B3217" s="22"/>
      <c r="C3217" s="25"/>
      <c r="E3217" s="25"/>
      <c r="J3217" s="1"/>
      <c r="L3217" s="1"/>
    </row>
    <row r="3218" spans="1:12" ht="12.75">
      <c r="A3218" s="16"/>
      <c r="B3218" s="22"/>
      <c r="C3218" s="25"/>
      <c r="E3218" s="25"/>
      <c r="J3218" s="1"/>
      <c r="L3218" s="1"/>
    </row>
    <row r="3219" spans="1:12" ht="12.75">
      <c r="A3219" s="16"/>
      <c r="B3219" s="22"/>
      <c r="C3219" s="25"/>
      <c r="E3219" s="25"/>
      <c r="J3219" s="1"/>
      <c r="L3219" s="1"/>
    </row>
    <row r="3220" spans="1:12" ht="12.75">
      <c r="A3220" s="16"/>
      <c r="B3220" s="22"/>
      <c r="C3220" s="25"/>
      <c r="E3220" s="25"/>
      <c r="J3220" s="1"/>
      <c r="L3220" s="1"/>
    </row>
    <row r="3221" spans="1:12" ht="12.75">
      <c r="A3221" s="16"/>
      <c r="B3221" s="22"/>
      <c r="C3221" s="25"/>
      <c r="E3221" s="25"/>
      <c r="J3221" s="1"/>
      <c r="L3221" s="1"/>
    </row>
    <row r="3222" spans="1:12" ht="12.75">
      <c r="A3222" s="16"/>
      <c r="B3222" s="22"/>
      <c r="C3222" s="25"/>
      <c r="E3222" s="25"/>
      <c r="J3222" s="1"/>
      <c r="L3222" s="1"/>
    </row>
    <row r="3223" spans="1:12" ht="12.75">
      <c r="A3223" s="16"/>
      <c r="B3223" s="22"/>
      <c r="C3223" s="25"/>
      <c r="E3223" s="25"/>
      <c r="J3223" s="1"/>
      <c r="L3223" s="1"/>
    </row>
    <row r="3224" spans="1:12" ht="12.75">
      <c r="A3224" s="16"/>
      <c r="B3224" s="22"/>
      <c r="C3224" s="25"/>
      <c r="E3224" s="25"/>
      <c r="J3224" s="1"/>
      <c r="L3224" s="1"/>
    </row>
    <row r="3225" spans="1:12" ht="12.75">
      <c r="A3225" s="16"/>
      <c r="B3225" s="22"/>
      <c r="C3225" s="25"/>
      <c r="E3225" s="25"/>
      <c r="J3225" s="1"/>
      <c r="L3225" s="1"/>
    </row>
    <row r="3226" spans="1:12" ht="12.75">
      <c r="A3226" s="16"/>
      <c r="B3226" s="22"/>
      <c r="C3226" s="25"/>
      <c r="E3226" s="25"/>
      <c r="J3226" s="1"/>
      <c r="L3226" s="1"/>
    </row>
    <row r="3227" spans="1:12" ht="12.75">
      <c r="A3227" s="16"/>
      <c r="B3227" s="22"/>
      <c r="C3227" s="25"/>
      <c r="E3227" s="25"/>
      <c r="J3227" s="1"/>
      <c r="L3227" s="1"/>
    </row>
    <row r="3228" spans="1:12" ht="12.75">
      <c r="A3228" s="16"/>
      <c r="B3228" s="22"/>
      <c r="C3228" s="25"/>
      <c r="E3228" s="25"/>
      <c r="J3228" s="1"/>
      <c r="L3228" s="1"/>
    </row>
    <row r="3229" spans="1:12" ht="12.75">
      <c r="A3229" s="16"/>
      <c r="B3229" s="22"/>
      <c r="C3229" s="25"/>
      <c r="E3229" s="25"/>
      <c r="J3229" s="1"/>
      <c r="L3229" s="1"/>
    </row>
    <row r="3230" spans="1:12" ht="12.75">
      <c r="A3230" s="16"/>
      <c r="B3230" s="22"/>
      <c r="C3230" s="25"/>
      <c r="E3230" s="25"/>
      <c r="J3230" s="1"/>
      <c r="L3230" s="1"/>
    </row>
    <row r="3231" spans="1:12" ht="12.75">
      <c r="A3231" s="16"/>
      <c r="B3231" s="22"/>
      <c r="C3231" s="25"/>
      <c r="E3231" s="25"/>
      <c r="J3231" s="1"/>
      <c r="L3231" s="1"/>
    </row>
    <row r="3232" spans="1:12" ht="12.75">
      <c r="A3232" s="16"/>
      <c r="B3232" s="22"/>
      <c r="C3232" s="25"/>
      <c r="E3232" s="25"/>
      <c r="J3232" s="1"/>
      <c r="L3232" s="1"/>
    </row>
    <row r="3233" spans="1:12" ht="12.75">
      <c r="A3233" s="16"/>
      <c r="B3233" s="22"/>
      <c r="C3233" s="25"/>
      <c r="E3233" s="25"/>
      <c r="J3233" s="1"/>
      <c r="L3233" s="1"/>
    </row>
    <row r="3234" spans="1:12" ht="12.75">
      <c r="A3234" s="16"/>
      <c r="B3234" s="22"/>
      <c r="C3234" s="25"/>
      <c r="E3234" s="25"/>
      <c r="J3234" s="1"/>
      <c r="L3234" s="1"/>
    </row>
    <row r="3235" spans="1:12" ht="12.75">
      <c r="A3235" s="16"/>
      <c r="B3235" s="22"/>
      <c r="C3235" s="25"/>
      <c r="E3235" s="25"/>
      <c r="J3235" s="1"/>
      <c r="L3235" s="1"/>
    </row>
    <row r="3236" spans="1:12" ht="12.75">
      <c r="A3236" s="16"/>
      <c r="B3236" s="22"/>
      <c r="C3236" s="25"/>
      <c r="E3236" s="25"/>
      <c r="J3236" s="1"/>
      <c r="L3236" s="1"/>
    </row>
    <row r="3237" spans="1:12" ht="12.75">
      <c r="A3237" s="16"/>
      <c r="B3237" s="22"/>
      <c r="C3237" s="25"/>
      <c r="E3237" s="25"/>
      <c r="J3237" s="1"/>
      <c r="L3237" s="1"/>
    </row>
    <row r="3238" spans="1:12" ht="12.75">
      <c r="A3238" s="16"/>
      <c r="B3238" s="22"/>
      <c r="C3238" s="25"/>
      <c r="E3238" s="25"/>
      <c r="J3238" s="1"/>
      <c r="L3238" s="1"/>
    </row>
    <row r="3239" spans="1:12" ht="12.75">
      <c r="A3239" s="16"/>
      <c r="B3239" s="22"/>
      <c r="C3239" s="25"/>
      <c r="E3239" s="25"/>
      <c r="J3239" s="1"/>
      <c r="L3239" s="1"/>
    </row>
    <row r="3240" spans="1:12" ht="12.75">
      <c r="A3240" s="16"/>
      <c r="B3240" s="22"/>
      <c r="C3240" s="25"/>
      <c r="E3240" s="25"/>
      <c r="J3240" s="1"/>
      <c r="L3240" s="1"/>
    </row>
    <row r="3241" spans="1:12" ht="12.75">
      <c r="A3241" s="16"/>
      <c r="B3241" s="22"/>
      <c r="C3241" s="25"/>
      <c r="E3241" s="25"/>
      <c r="J3241" s="1"/>
      <c r="L3241" s="1"/>
    </row>
    <row r="3242" spans="1:12" ht="12.75">
      <c r="A3242" s="16"/>
      <c r="B3242" s="22"/>
      <c r="C3242" s="25"/>
      <c r="E3242" s="25"/>
      <c r="J3242" s="1"/>
      <c r="L3242" s="1"/>
    </row>
    <row r="3243" spans="1:12" ht="12.75">
      <c r="A3243" s="16"/>
      <c r="B3243" s="22"/>
      <c r="C3243" s="25"/>
      <c r="E3243" s="25"/>
      <c r="J3243" s="1"/>
      <c r="L3243" s="1"/>
    </row>
    <row r="3244" spans="1:12" ht="12.75">
      <c r="A3244" s="16"/>
      <c r="B3244" s="22"/>
      <c r="C3244" s="25"/>
      <c r="E3244" s="25"/>
      <c r="J3244" s="1"/>
      <c r="L3244" s="1"/>
    </row>
    <row r="3245" spans="1:12" ht="12.75">
      <c r="A3245" s="16"/>
      <c r="B3245" s="22"/>
      <c r="C3245" s="25"/>
      <c r="E3245" s="25"/>
      <c r="J3245" s="1"/>
      <c r="L3245" s="1"/>
    </row>
    <row r="3246" spans="1:12" ht="12.75">
      <c r="A3246" s="16"/>
      <c r="B3246" s="22"/>
      <c r="C3246" s="25"/>
      <c r="E3246" s="25"/>
      <c r="J3246" s="1"/>
      <c r="L3246" s="1"/>
    </row>
    <row r="3247" spans="1:12" ht="12.75">
      <c r="A3247" s="16"/>
      <c r="B3247" s="22"/>
      <c r="C3247" s="25"/>
      <c r="E3247" s="25"/>
      <c r="J3247" s="1"/>
      <c r="L3247" s="1"/>
    </row>
    <row r="3248" spans="1:12" ht="12.75">
      <c r="A3248" s="16"/>
      <c r="B3248" s="22"/>
      <c r="C3248" s="25"/>
      <c r="E3248" s="25"/>
      <c r="J3248" s="1"/>
      <c r="L3248" s="1"/>
    </row>
    <row r="3249" spans="1:12" ht="12.75">
      <c r="A3249" s="16"/>
      <c r="B3249" s="22"/>
      <c r="C3249" s="25"/>
      <c r="E3249" s="25"/>
      <c r="J3249" s="1"/>
      <c r="L3249" s="1"/>
    </row>
    <row r="3250" spans="1:12" ht="12.75">
      <c r="A3250" s="16"/>
      <c r="B3250" s="22"/>
      <c r="C3250" s="25"/>
      <c r="E3250" s="25"/>
      <c r="J3250" s="1"/>
      <c r="L3250" s="1"/>
    </row>
    <row r="3251" spans="1:12" ht="12.75">
      <c r="A3251" s="16"/>
      <c r="B3251" s="22"/>
      <c r="C3251" s="25"/>
      <c r="E3251" s="25"/>
      <c r="J3251" s="1"/>
      <c r="L3251" s="1"/>
    </row>
    <row r="3252" spans="1:12" ht="12.75">
      <c r="A3252" s="16"/>
      <c r="B3252" s="22"/>
      <c r="C3252" s="25"/>
      <c r="E3252" s="25"/>
      <c r="J3252" s="1"/>
      <c r="L3252" s="1"/>
    </row>
    <row r="3253" spans="1:12" ht="12.75">
      <c r="A3253" s="16"/>
      <c r="B3253" s="22"/>
      <c r="C3253" s="25"/>
      <c r="E3253" s="25"/>
      <c r="J3253" s="1"/>
      <c r="L3253" s="1"/>
    </row>
    <row r="3254" spans="1:12" ht="12.75">
      <c r="A3254" s="16"/>
      <c r="B3254" s="22"/>
      <c r="C3254" s="25"/>
      <c r="E3254" s="25"/>
      <c r="J3254" s="1"/>
      <c r="L3254" s="1"/>
    </row>
    <row r="3255" spans="1:12" ht="12.75">
      <c r="A3255" s="16"/>
      <c r="B3255" s="22"/>
      <c r="C3255" s="25"/>
      <c r="E3255" s="25"/>
      <c r="J3255" s="1"/>
      <c r="L3255" s="1"/>
    </row>
    <row r="3256" spans="1:12" ht="12.75">
      <c r="A3256" s="16"/>
      <c r="B3256" s="22"/>
      <c r="C3256" s="25"/>
      <c r="E3256" s="25"/>
      <c r="J3256" s="1"/>
      <c r="L3256" s="1"/>
    </row>
    <row r="3257" spans="1:12" ht="12.75">
      <c r="A3257" s="16"/>
      <c r="B3257" s="22"/>
      <c r="C3257" s="25"/>
      <c r="E3257" s="25"/>
      <c r="J3257" s="1"/>
      <c r="L3257" s="1"/>
    </row>
    <row r="3258" spans="1:12" ht="12.75">
      <c r="A3258" s="16"/>
      <c r="B3258" s="22"/>
      <c r="C3258" s="25"/>
      <c r="E3258" s="25"/>
      <c r="J3258" s="1"/>
      <c r="L3258" s="1"/>
    </row>
    <row r="3259" spans="1:12" ht="12.75">
      <c r="A3259" s="16"/>
      <c r="B3259" s="22"/>
      <c r="C3259" s="25"/>
      <c r="E3259" s="25"/>
      <c r="J3259" s="1"/>
      <c r="L3259" s="1"/>
    </row>
    <row r="3260" spans="1:12" ht="12.75">
      <c r="A3260" s="16"/>
      <c r="B3260" s="22"/>
      <c r="C3260" s="25"/>
      <c r="E3260" s="25"/>
      <c r="J3260" s="1"/>
      <c r="L3260" s="1"/>
    </row>
    <row r="3261" spans="1:12" ht="12.75">
      <c r="A3261" s="16"/>
      <c r="B3261" s="22"/>
      <c r="C3261" s="25"/>
      <c r="E3261" s="25"/>
      <c r="J3261" s="1"/>
      <c r="L3261" s="1"/>
    </row>
    <row r="3262" spans="1:12" ht="12.75">
      <c r="A3262" s="16"/>
      <c r="B3262" s="22"/>
      <c r="C3262" s="25"/>
      <c r="E3262" s="25"/>
      <c r="J3262" s="1"/>
      <c r="L3262" s="1"/>
    </row>
    <row r="3263" spans="1:12" ht="12.75">
      <c r="A3263" s="16"/>
      <c r="B3263" s="22"/>
      <c r="C3263" s="25"/>
      <c r="E3263" s="25"/>
      <c r="J3263" s="1"/>
      <c r="L3263" s="1"/>
    </row>
    <row r="3264" spans="1:12" ht="12.75">
      <c r="A3264" s="16"/>
      <c r="B3264" s="22"/>
      <c r="C3264" s="25"/>
      <c r="E3264" s="25"/>
      <c r="J3264" s="1"/>
      <c r="L3264" s="1"/>
    </row>
    <row r="3265" spans="1:12" ht="12.75">
      <c r="A3265" s="16"/>
      <c r="B3265" s="22"/>
      <c r="C3265" s="25"/>
      <c r="E3265" s="25"/>
      <c r="J3265" s="1"/>
      <c r="L3265" s="1"/>
    </row>
    <row r="3266" spans="1:12" ht="12.75">
      <c r="A3266" s="16"/>
      <c r="B3266" s="22"/>
      <c r="C3266" s="25"/>
      <c r="E3266" s="25"/>
      <c r="J3266" s="1"/>
      <c r="L3266" s="1"/>
    </row>
    <row r="3267" spans="1:12" ht="12.75">
      <c r="A3267" s="16"/>
      <c r="B3267" s="22"/>
      <c r="C3267" s="25"/>
      <c r="E3267" s="25"/>
      <c r="J3267" s="1"/>
      <c r="L3267" s="1"/>
    </row>
    <row r="3268" spans="1:12" ht="12.75">
      <c r="A3268" s="16"/>
      <c r="B3268" s="22"/>
      <c r="C3268" s="25"/>
      <c r="E3268" s="25"/>
      <c r="J3268" s="1"/>
      <c r="L3268" s="1"/>
    </row>
    <row r="3269" spans="1:12" ht="12.75">
      <c r="A3269" s="16"/>
      <c r="B3269" s="22"/>
      <c r="C3269" s="25"/>
      <c r="E3269" s="25"/>
      <c r="J3269" s="1"/>
      <c r="L3269" s="1"/>
    </row>
    <row r="3270" spans="1:12" ht="12.75">
      <c r="A3270" s="16"/>
      <c r="B3270" s="22"/>
      <c r="C3270" s="25"/>
      <c r="E3270" s="25"/>
      <c r="J3270" s="1"/>
      <c r="L3270" s="1"/>
    </row>
    <row r="3271" spans="1:12" ht="12.75">
      <c r="A3271" s="16"/>
      <c r="B3271" s="22"/>
      <c r="C3271" s="25"/>
      <c r="E3271" s="25"/>
      <c r="J3271" s="1"/>
      <c r="L3271" s="1"/>
    </row>
    <row r="3272" spans="1:12" ht="12.75">
      <c r="A3272" s="16"/>
      <c r="B3272" s="22"/>
      <c r="C3272" s="25"/>
      <c r="E3272" s="25"/>
      <c r="J3272" s="1"/>
      <c r="L3272" s="1"/>
    </row>
    <row r="3273" spans="1:12" ht="12.75">
      <c r="A3273" s="16"/>
      <c r="B3273" s="22"/>
      <c r="C3273" s="25"/>
      <c r="E3273" s="25"/>
      <c r="J3273" s="1"/>
      <c r="L3273" s="1"/>
    </row>
    <row r="3274" spans="1:12" ht="12.75">
      <c r="A3274" s="16"/>
      <c r="B3274" s="22"/>
      <c r="C3274" s="25"/>
      <c r="E3274" s="25"/>
      <c r="J3274" s="1"/>
      <c r="L3274" s="1"/>
    </row>
    <row r="3275" spans="1:12" ht="12.75">
      <c r="A3275" s="16"/>
      <c r="B3275" s="22"/>
      <c r="C3275" s="25"/>
      <c r="E3275" s="25"/>
      <c r="J3275" s="1"/>
      <c r="L3275" s="1"/>
    </row>
    <row r="3276" spans="1:12" ht="12.75">
      <c r="A3276" s="16"/>
      <c r="B3276" s="22"/>
      <c r="C3276" s="25"/>
      <c r="E3276" s="25"/>
      <c r="J3276" s="1"/>
      <c r="L3276" s="1"/>
    </row>
    <row r="3277" spans="1:12" ht="12.75">
      <c r="A3277" s="16"/>
      <c r="B3277" s="22"/>
      <c r="C3277" s="25"/>
      <c r="E3277" s="25"/>
      <c r="J3277" s="1"/>
      <c r="L3277" s="1"/>
    </row>
    <row r="3278" spans="1:12" ht="12.75">
      <c r="A3278" s="16"/>
      <c r="B3278" s="22"/>
      <c r="C3278" s="25"/>
      <c r="E3278" s="25"/>
      <c r="J3278" s="1"/>
      <c r="L3278" s="1"/>
    </row>
    <row r="3279" spans="1:12" ht="12.75">
      <c r="A3279" s="16"/>
      <c r="B3279" s="22"/>
      <c r="C3279" s="25"/>
      <c r="E3279" s="25"/>
      <c r="J3279" s="1"/>
      <c r="L3279" s="1"/>
    </row>
    <row r="3280" spans="1:12" ht="12.75">
      <c r="A3280" s="16"/>
      <c r="B3280" s="22"/>
      <c r="C3280" s="25"/>
      <c r="E3280" s="25"/>
      <c r="J3280" s="1"/>
      <c r="L3280" s="1"/>
    </row>
    <row r="3281" spans="1:12" ht="12.75">
      <c r="A3281" s="16"/>
      <c r="B3281" s="22"/>
      <c r="C3281" s="25"/>
      <c r="E3281" s="25"/>
      <c r="J3281" s="1"/>
      <c r="L3281" s="1"/>
    </row>
    <row r="3282" spans="1:12" ht="12.75">
      <c r="A3282" s="16"/>
      <c r="B3282" s="22"/>
      <c r="C3282" s="25"/>
      <c r="E3282" s="25"/>
      <c r="J3282" s="1"/>
      <c r="L3282" s="1"/>
    </row>
    <row r="3283" spans="1:12" ht="12.75">
      <c r="A3283" s="16"/>
      <c r="B3283" s="22"/>
      <c r="C3283" s="25"/>
      <c r="E3283" s="25"/>
      <c r="J3283" s="1"/>
      <c r="L3283" s="1"/>
    </row>
    <row r="3284" spans="1:12" ht="12.75">
      <c r="A3284" s="16"/>
      <c r="B3284" s="22"/>
      <c r="C3284" s="25"/>
      <c r="E3284" s="25"/>
      <c r="J3284" s="1"/>
      <c r="L3284" s="1"/>
    </row>
    <row r="3285" spans="1:12" ht="12.75">
      <c r="A3285" s="16"/>
      <c r="B3285" s="22"/>
      <c r="C3285" s="25"/>
      <c r="E3285" s="25"/>
      <c r="J3285" s="1"/>
      <c r="L3285" s="1"/>
    </row>
    <row r="3286" spans="1:12" ht="12.75">
      <c r="A3286" s="16"/>
      <c r="B3286" s="22"/>
      <c r="C3286" s="25"/>
      <c r="E3286" s="25"/>
      <c r="J3286" s="1"/>
      <c r="L3286" s="1"/>
    </row>
    <row r="3287" spans="1:12" ht="12.75">
      <c r="A3287" s="16"/>
      <c r="B3287" s="22"/>
      <c r="C3287" s="25"/>
      <c r="E3287" s="25"/>
      <c r="J3287" s="1"/>
      <c r="L3287" s="1"/>
    </row>
    <row r="3288" spans="1:12" ht="12.75">
      <c r="A3288" s="16"/>
      <c r="B3288" s="22"/>
      <c r="C3288" s="25"/>
      <c r="E3288" s="25"/>
      <c r="J3288" s="1"/>
      <c r="L3288" s="1"/>
    </row>
    <row r="3289" spans="1:12" ht="12.75">
      <c r="A3289" s="16"/>
      <c r="B3289" s="22"/>
      <c r="C3289" s="25"/>
      <c r="E3289" s="25"/>
      <c r="J3289" s="1"/>
      <c r="L3289" s="1"/>
    </row>
    <row r="3290" spans="1:12" ht="12.75">
      <c r="A3290" s="16"/>
      <c r="B3290" s="22"/>
      <c r="C3290" s="25"/>
      <c r="E3290" s="25"/>
      <c r="J3290" s="1"/>
      <c r="L3290" s="1"/>
    </row>
    <row r="3291" spans="1:12" ht="12.75">
      <c r="A3291" s="16"/>
      <c r="B3291" s="22"/>
      <c r="C3291" s="25"/>
      <c r="E3291" s="25"/>
      <c r="J3291" s="1"/>
      <c r="L3291" s="1"/>
    </row>
    <row r="3292" spans="1:12" ht="12.75">
      <c r="A3292" s="16"/>
      <c r="B3292" s="22"/>
      <c r="C3292" s="25"/>
      <c r="E3292" s="25"/>
      <c r="J3292" s="1"/>
      <c r="L3292" s="1"/>
    </row>
    <row r="3293" spans="1:12" ht="12.75">
      <c r="A3293" s="16"/>
      <c r="B3293" s="22"/>
      <c r="C3293" s="25"/>
      <c r="E3293" s="25"/>
      <c r="J3293" s="1"/>
      <c r="L3293" s="1"/>
    </row>
    <row r="3294" spans="1:12" ht="12.75">
      <c r="A3294" s="16"/>
      <c r="B3294" s="22"/>
      <c r="C3294" s="25"/>
      <c r="E3294" s="25"/>
      <c r="J3294" s="1"/>
      <c r="L3294" s="1"/>
    </row>
    <row r="3295" spans="1:12" ht="12.75">
      <c r="A3295" s="16"/>
      <c r="B3295" s="22"/>
      <c r="C3295" s="25"/>
      <c r="E3295" s="25"/>
      <c r="J3295" s="1"/>
      <c r="L3295" s="1"/>
    </row>
    <row r="3296" spans="1:12" ht="12.75">
      <c r="A3296" s="16"/>
      <c r="B3296" s="22"/>
      <c r="C3296" s="25"/>
      <c r="E3296" s="25"/>
      <c r="J3296" s="1"/>
      <c r="L3296" s="1"/>
    </row>
    <row r="3297" spans="1:12" ht="12.75">
      <c r="A3297" s="16"/>
      <c r="B3297" s="22"/>
      <c r="C3297" s="25"/>
      <c r="E3297" s="25"/>
      <c r="J3297" s="1"/>
      <c r="L3297" s="1"/>
    </row>
    <row r="3298" spans="1:12" ht="12.75">
      <c r="A3298" s="16"/>
      <c r="B3298" s="22"/>
      <c r="C3298" s="25"/>
      <c r="E3298" s="25"/>
      <c r="J3298" s="1"/>
      <c r="L3298" s="1"/>
    </row>
    <row r="3299" spans="1:12" ht="12.75">
      <c r="A3299" s="16"/>
      <c r="B3299" s="22"/>
      <c r="C3299" s="25"/>
      <c r="E3299" s="25"/>
      <c r="J3299" s="1"/>
      <c r="L3299" s="1"/>
    </row>
    <row r="3300" spans="1:12" ht="12.75">
      <c r="A3300" s="16"/>
      <c r="B3300" s="22"/>
      <c r="C3300" s="25"/>
      <c r="E3300" s="25"/>
      <c r="J3300" s="1"/>
      <c r="L3300" s="1"/>
    </row>
    <row r="3301" spans="1:12" ht="12.75">
      <c r="A3301" s="16"/>
      <c r="B3301" s="22"/>
      <c r="C3301" s="25"/>
      <c r="E3301" s="25"/>
      <c r="J3301" s="1"/>
      <c r="L3301" s="1"/>
    </row>
    <row r="3302" spans="1:12" ht="12.75">
      <c r="A3302" s="16"/>
      <c r="B3302" s="22"/>
      <c r="C3302" s="25"/>
      <c r="E3302" s="25"/>
      <c r="J3302" s="1"/>
      <c r="L3302" s="1"/>
    </row>
    <row r="3303" spans="1:12" ht="12.75">
      <c r="A3303" s="16"/>
      <c r="B3303" s="22"/>
      <c r="C3303" s="25"/>
      <c r="E3303" s="25"/>
      <c r="J3303" s="1"/>
      <c r="L3303" s="1"/>
    </row>
    <row r="3304" spans="1:12" ht="12.75">
      <c r="A3304" s="16"/>
      <c r="B3304" s="22"/>
      <c r="C3304" s="25"/>
      <c r="E3304" s="25"/>
      <c r="J3304" s="1"/>
      <c r="L3304" s="1"/>
    </row>
    <row r="3305" spans="1:12" ht="12.75">
      <c r="A3305" s="16"/>
      <c r="B3305" s="22"/>
      <c r="C3305" s="25"/>
      <c r="E3305" s="25"/>
      <c r="J3305" s="1"/>
      <c r="L3305" s="1"/>
    </row>
    <row r="3306" spans="1:12" ht="12.75">
      <c r="A3306" s="16"/>
      <c r="B3306" s="22"/>
      <c r="C3306" s="25"/>
      <c r="E3306" s="25"/>
      <c r="J3306" s="1"/>
      <c r="L3306" s="1"/>
    </row>
    <row r="3307" spans="1:12" ht="12.75">
      <c r="A3307" s="16"/>
      <c r="B3307" s="22"/>
      <c r="C3307" s="25"/>
      <c r="E3307" s="25"/>
      <c r="J3307" s="1"/>
      <c r="L3307" s="1"/>
    </row>
    <row r="3308" spans="1:12" ht="12.75">
      <c r="A3308" s="16"/>
      <c r="B3308" s="22"/>
      <c r="C3308" s="25"/>
      <c r="E3308" s="25"/>
      <c r="J3308" s="1"/>
      <c r="L3308" s="1"/>
    </row>
    <row r="3309" spans="1:12" ht="12.75">
      <c r="A3309" s="16"/>
      <c r="B3309" s="22"/>
      <c r="C3309" s="25"/>
      <c r="E3309" s="25"/>
      <c r="J3309" s="1"/>
      <c r="L3309" s="1"/>
    </row>
    <row r="3310" spans="1:12" ht="12.75">
      <c r="A3310" s="16"/>
      <c r="B3310" s="22"/>
      <c r="C3310" s="25"/>
      <c r="E3310" s="25"/>
      <c r="J3310" s="1"/>
      <c r="L3310" s="1"/>
    </row>
    <row r="3311" spans="1:12" ht="12.75">
      <c r="A3311" s="16"/>
      <c r="B3311" s="22"/>
      <c r="C3311" s="25"/>
      <c r="E3311" s="25"/>
      <c r="J3311" s="1"/>
      <c r="L3311" s="1"/>
    </row>
    <row r="3312" spans="1:12" ht="12.75">
      <c r="A3312" s="16"/>
      <c r="B3312" s="22"/>
      <c r="C3312" s="25"/>
      <c r="E3312" s="25"/>
      <c r="J3312" s="1"/>
      <c r="L3312" s="1"/>
    </row>
    <row r="3313" spans="1:12" ht="12.75">
      <c r="A3313" s="16"/>
      <c r="B3313" s="22"/>
      <c r="C3313" s="25"/>
      <c r="E3313" s="25"/>
      <c r="J3313" s="1"/>
      <c r="L3313" s="1"/>
    </row>
    <row r="3314" spans="1:12" ht="12.75">
      <c r="A3314" s="16"/>
      <c r="B3314" s="22"/>
      <c r="C3314" s="25"/>
      <c r="E3314" s="25"/>
      <c r="J3314" s="1"/>
      <c r="L3314" s="1"/>
    </row>
    <row r="3315" spans="1:12" ht="12.75">
      <c r="A3315" s="16"/>
      <c r="B3315" s="22"/>
      <c r="C3315" s="25"/>
      <c r="E3315" s="25"/>
      <c r="J3315" s="1"/>
      <c r="L3315" s="1"/>
    </row>
    <row r="3316" spans="1:12" ht="12.75">
      <c r="A3316" s="16"/>
      <c r="B3316" s="22"/>
      <c r="C3316" s="25"/>
      <c r="E3316" s="25"/>
      <c r="J3316" s="1"/>
      <c r="L3316" s="1"/>
    </row>
    <row r="3317" spans="1:12" ht="12.75">
      <c r="A3317" s="16"/>
      <c r="B3317" s="22"/>
      <c r="C3317" s="25"/>
      <c r="E3317" s="25"/>
      <c r="J3317" s="1"/>
      <c r="L3317" s="1"/>
    </row>
    <row r="3318" spans="1:12" ht="12.75">
      <c r="A3318" s="16"/>
      <c r="B3318" s="22"/>
      <c r="C3318" s="25"/>
      <c r="E3318" s="25"/>
      <c r="J3318" s="1"/>
      <c r="L3318" s="1"/>
    </row>
    <row r="3319" spans="1:12" ht="12.75">
      <c r="A3319" s="16"/>
      <c r="B3319" s="22"/>
      <c r="C3319" s="25"/>
      <c r="E3319" s="25"/>
      <c r="J3319" s="1"/>
      <c r="L3319" s="1"/>
    </row>
    <row r="3320" spans="1:12" ht="12.75">
      <c r="A3320" s="16"/>
      <c r="B3320" s="22"/>
      <c r="C3320" s="25"/>
      <c r="E3320" s="25"/>
      <c r="J3320" s="1"/>
      <c r="L3320" s="1"/>
    </row>
    <row r="3321" spans="1:12" ht="12.75">
      <c r="A3321" s="16"/>
      <c r="B3321" s="22"/>
      <c r="C3321" s="25"/>
      <c r="E3321" s="25"/>
      <c r="J3321" s="1"/>
      <c r="L3321" s="1"/>
    </row>
    <row r="3322" spans="1:12" ht="12.75">
      <c r="A3322" s="16"/>
      <c r="B3322" s="22"/>
      <c r="C3322" s="25"/>
      <c r="E3322" s="25"/>
      <c r="J3322" s="1"/>
      <c r="L3322" s="1"/>
    </row>
    <row r="3323" spans="1:12" ht="12.75">
      <c r="A3323" s="16"/>
      <c r="B3323" s="22"/>
      <c r="C3323" s="25"/>
      <c r="E3323" s="25"/>
      <c r="J3323" s="1"/>
      <c r="L3323" s="1"/>
    </row>
    <row r="3324" spans="1:12" ht="12.75">
      <c r="A3324" s="16"/>
      <c r="B3324" s="22"/>
      <c r="C3324" s="25"/>
      <c r="E3324" s="25"/>
      <c r="J3324" s="1"/>
      <c r="L3324" s="1"/>
    </row>
    <row r="3325" spans="1:12" ht="12.75">
      <c r="A3325" s="16"/>
      <c r="B3325" s="22"/>
      <c r="C3325" s="25"/>
      <c r="E3325" s="25"/>
      <c r="J3325" s="1"/>
      <c r="L3325" s="1"/>
    </row>
    <row r="3326" spans="1:12" ht="12.75">
      <c r="A3326" s="16"/>
      <c r="B3326" s="22"/>
      <c r="C3326" s="25"/>
      <c r="E3326" s="25"/>
      <c r="J3326" s="1"/>
      <c r="L3326" s="1"/>
    </row>
    <row r="3327" spans="1:12" ht="12.75">
      <c r="A3327" s="16"/>
      <c r="B3327" s="22"/>
      <c r="C3327" s="25"/>
      <c r="E3327" s="25"/>
      <c r="J3327" s="1"/>
      <c r="L3327" s="1"/>
    </row>
    <row r="3328" spans="1:12" ht="12.75">
      <c r="A3328" s="16"/>
      <c r="B3328" s="22"/>
      <c r="C3328" s="25"/>
      <c r="E3328" s="25"/>
      <c r="J3328" s="1"/>
      <c r="L3328" s="1"/>
    </row>
    <row r="3329" spans="1:12" ht="12.75">
      <c r="A3329" s="16"/>
      <c r="B3329" s="22"/>
      <c r="C3329" s="25"/>
      <c r="E3329" s="25"/>
      <c r="J3329" s="1"/>
      <c r="L3329" s="1"/>
    </row>
    <row r="3330" spans="1:12" ht="12.75">
      <c r="A3330" s="16"/>
      <c r="B3330" s="22"/>
      <c r="C3330" s="25"/>
      <c r="E3330" s="25"/>
      <c r="J3330" s="1"/>
      <c r="L3330" s="1"/>
    </row>
    <row r="3331" spans="1:12" ht="12.75">
      <c r="A3331" s="16"/>
      <c r="B3331" s="22"/>
      <c r="C3331" s="25"/>
      <c r="E3331" s="25"/>
      <c r="J3331" s="1"/>
      <c r="L3331" s="1"/>
    </row>
    <row r="3332" spans="1:12" ht="12.75">
      <c r="A3332" s="16"/>
      <c r="B3332" s="22"/>
      <c r="C3332" s="25"/>
      <c r="E3332" s="25"/>
      <c r="J3332" s="1"/>
      <c r="L3332" s="1"/>
    </row>
    <row r="3333" spans="1:12" ht="12.75">
      <c r="A3333" s="16"/>
      <c r="B3333" s="22"/>
      <c r="C3333" s="25"/>
      <c r="E3333" s="25"/>
      <c r="J3333" s="1"/>
      <c r="L3333" s="1"/>
    </row>
    <row r="3334" spans="1:12" ht="12.75">
      <c r="A3334" s="16"/>
      <c r="B3334" s="22"/>
      <c r="C3334" s="25"/>
      <c r="E3334" s="25"/>
      <c r="J3334" s="1"/>
      <c r="L3334" s="1"/>
    </row>
    <row r="3335" spans="1:12" ht="12.75">
      <c r="A3335" s="16"/>
      <c r="B3335" s="22"/>
      <c r="C3335" s="25"/>
      <c r="E3335" s="25"/>
      <c r="J3335" s="1"/>
      <c r="L3335" s="1"/>
    </row>
    <row r="3336" spans="1:12" ht="12.75">
      <c r="A3336" s="16"/>
      <c r="B3336" s="22"/>
      <c r="C3336" s="25"/>
      <c r="E3336" s="25"/>
      <c r="J3336" s="1"/>
      <c r="L3336" s="1"/>
    </row>
    <row r="3337" spans="1:12" ht="12.75">
      <c r="A3337" s="16"/>
      <c r="B3337" s="22"/>
      <c r="C3337" s="25"/>
      <c r="E3337" s="25"/>
      <c r="J3337" s="1"/>
      <c r="L3337" s="1"/>
    </row>
    <row r="3338" spans="1:12" ht="12.75">
      <c r="A3338" s="16"/>
      <c r="B3338" s="22"/>
      <c r="C3338" s="25"/>
      <c r="E3338" s="25"/>
      <c r="J3338" s="1"/>
      <c r="L3338" s="1"/>
    </row>
    <row r="3339" spans="1:12" ht="12.75">
      <c r="A3339" s="16"/>
      <c r="B3339" s="22"/>
      <c r="C3339" s="25"/>
      <c r="E3339" s="25"/>
      <c r="J3339" s="1"/>
      <c r="L3339" s="1"/>
    </row>
    <row r="3340" spans="1:12" ht="12.75">
      <c r="A3340" s="16"/>
      <c r="B3340" s="22"/>
      <c r="C3340" s="25"/>
      <c r="E3340" s="25"/>
      <c r="J3340" s="1"/>
      <c r="L3340" s="1"/>
    </row>
    <row r="3341" spans="1:12" ht="12.75">
      <c r="A3341" s="16"/>
      <c r="B3341" s="22"/>
      <c r="C3341" s="25"/>
      <c r="E3341" s="25"/>
      <c r="J3341" s="1"/>
      <c r="L3341" s="1"/>
    </row>
    <row r="3342" spans="1:12" ht="12.75">
      <c r="A3342" s="16"/>
      <c r="B3342" s="22"/>
      <c r="C3342" s="25"/>
      <c r="E3342" s="25"/>
      <c r="J3342" s="1"/>
      <c r="L3342" s="1"/>
    </row>
    <row r="3343" spans="1:12" ht="12.75">
      <c r="A3343" s="16"/>
      <c r="B3343" s="22"/>
      <c r="C3343" s="25"/>
      <c r="E3343" s="25"/>
      <c r="J3343" s="1"/>
      <c r="L3343" s="1"/>
    </row>
    <row r="3344" spans="1:12" ht="12.75">
      <c r="A3344" s="16"/>
      <c r="B3344" s="22"/>
      <c r="C3344" s="25"/>
      <c r="E3344" s="25"/>
      <c r="J3344" s="1"/>
      <c r="L3344" s="1"/>
    </row>
    <row r="3345" spans="1:12" ht="12.75">
      <c r="A3345" s="16"/>
      <c r="B3345" s="22"/>
      <c r="C3345" s="25"/>
      <c r="E3345" s="25"/>
      <c r="J3345" s="1"/>
      <c r="L3345" s="1"/>
    </row>
    <row r="3346" spans="1:12" ht="12.75">
      <c r="A3346" s="16"/>
      <c r="B3346" s="22"/>
      <c r="C3346" s="25"/>
      <c r="E3346" s="25"/>
      <c r="J3346" s="1"/>
      <c r="L3346" s="1"/>
    </row>
    <row r="3347" spans="1:12" ht="12.75">
      <c r="A3347" s="16"/>
      <c r="B3347" s="22"/>
      <c r="C3347" s="25"/>
      <c r="E3347" s="25"/>
      <c r="J3347" s="1"/>
      <c r="L3347" s="1"/>
    </row>
    <row r="3348" spans="1:12" ht="12.75">
      <c r="A3348" s="16"/>
      <c r="B3348" s="22"/>
      <c r="C3348" s="25"/>
      <c r="E3348" s="25"/>
      <c r="J3348" s="1"/>
      <c r="L3348" s="1"/>
    </row>
    <row r="3349" spans="1:12" ht="12.75">
      <c r="A3349" s="16"/>
      <c r="B3349" s="22"/>
      <c r="C3349" s="25"/>
      <c r="E3349" s="25"/>
      <c r="J3349" s="1"/>
      <c r="L3349" s="1"/>
    </row>
    <row r="3350" spans="1:12" ht="12.75">
      <c r="A3350" s="16"/>
      <c r="B3350" s="22"/>
      <c r="C3350" s="25"/>
      <c r="E3350" s="25"/>
      <c r="J3350" s="1"/>
      <c r="L3350" s="1"/>
    </row>
    <row r="3351" spans="1:12" ht="12.75">
      <c r="A3351" s="16"/>
      <c r="B3351" s="22"/>
      <c r="C3351" s="25"/>
      <c r="E3351" s="25"/>
      <c r="J3351" s="1"/>
      <c r="L3351" s="1"/>
    </row>
    <row r="3352" spans="1:12" ht="12.75">
      <c r="A3352" s="16"/>
      <c r="B3352" s="22"/>
      <c r="C3352" s="25"/>
      <c r="E3352" s="25"/>
      <c r="J3352" s="1"/>
      <c r="L3352" s="1"/>
    </row>
    <row r="3353" spans="1:12" ht="12.75">
      <c r="A3353" s="16"/>
      <c r="B3353" s="22"/>
      <c r="C3353" s="25"/>
      <c r="E3353" s="25"/>
      <c r="J3353" s="1"/>
      <c r="L3353" s="1"/>
    </row>
    <row r="3354" spans="1:12" ht="12.75">
      <c r="A3354" s="16"/>
      <c r="B3354" s="22"/>
      <c r="C3354" s="25"/>
      <c r="E3354" s="25"/>
      <c r="J3354" s="1"/>
      <c r="L3354" s="1"/>
    </row>
    <row r="3355" spans="1:12" ht="12.75">
      <c r="A3355" s="16"/>
      <c r="B3355" s="22"/>
      <c r="C3355" s="25"/>
      <c r="E3355" s="25"/>
      <c r="J3355" s="1"/>
      <c r="L3355" s="1"/>
    </row>
    <row r="3356" spans="1:12" ht="12.75">
      <c r="A3356" s="16"/>
      <c r="B3356" s="22"/>
      <c r="C3356" s="25"/>
      <c r="E3356" s="25"/>
      <c r="J3356" s="1"/>
      <c r="L3356" s="1"/>
    </row>
    <row r="3357" spans="1:12" ht="12.75">
      <c r="A3357" s="16"/>
      <c r="B3357" s="22"/>
      <c r="C3357" s="25"/>
      <c r="E3357" s="25"/>
      <c r="J3357" s="1"/>
      <c r="L3357" s="1"/>
    </row>
    <row r="3358" spans="1:12" ht="12.75">
      <c r="A3358" s="16"/>
      <c r="B3358" s="22"/>
      <c r="C3358" s="25"/>
      <c r="E3358" s="25"/>
      <c r="J3358" s="1"/>
      <c r="L3358" s="1"/>
    </row>
    <row r="3359" spans="1:12" ht="12.75">
      <c r="A3359" s="16"/>
      <c r="B3359" s="22"/>
      <c r="C3359" s="25"/>
      <c r="E3359" s="25"/>
      <c r="J3359" s="1"/>
      <c r="L3359" s="1"/>
    </row>
    <row r="3360" spans="1:12" ht="12.75">
      <c r="A3360" s="16"/>
      <c r="B3360" s="22"/>
      <c r="C3360" s="25"/>
      <c r="E3360" s="25"/>
      <c r="J3360" s="1"/>
      <c r="L3360" s="1"/>
    </row>
    <row r="3361" spans="1:12" ht="12.75">
      <c r="A3361" s="16"/>
      <c r="B3361" s="22"/>
      <c r="C3361" s="25"/>
      <c r="E3361" s="25"/>
      <c r="J3361" s="1"/>
      <c r="L3361" s="1"/>
    </row>
    <row r="3362" spans="1:12" ht="12.75">
      <c r="A3362" s="16"/>
      <c r="B3362" s="22"/>
      <c r="C3362" s="25"/>
      <c r="E3362" s="25"/>
      <c r="J3362" s="1"/>
      <c r="L3362" s="1"/>
    </row>
    <row r="3363" spans="1:12" ht="12.75">
      <c r="A3363" s="16"/>
      <c r="B3363" s="22"/>
      <c r="C3363" s="25"/>
      <c r="E3363" s="25"/>
      <c r="J3363" s="1"/>
      <c r="L3363" s="1"/>
    </row>
    <row r="3364" spans="1:12" ht="12.75">
      <c r="A3364" s="16"/>
      <c r="B3364" s="22"/>
      <c r="C3364" s="25"/>
      <c r="E3364" s="25"/>
      <c r="J3364" s="1"/>
      <c r="L3364" s="1"/>
    </row>
    <row r="3365" spans="1:12" ht="12.75">
      <c r="A3365" s="16"/>
      <c r="B3365" s="22"/>
      <c r="C3365" s="25"/>
      <c r="E3365" s="25"/>
      <c r="J3365" s="1"/>
      <c r="L3365" s="1"/>
    </row>
    <row r="3366" spans="1:12" ht="12.75">
      <c r="A3366" s="16"/>
      <c r="B3366" s="22"/>
      <c r="C3366" s="25"/>
      <c r="E3366" s="25"/>
      <c r="J3366" s="1"/>
      <c r="L3366" s="1"/>
    </row>
    <row r="3367" spans="1:12" ht="12.75">
      <c r="A3367" s="16"/>
      <c r="B3367" s="22"/>
      <c r="C3367" s="25"/>
      <c r="E3367" s="25"/>
      <c r="J3367" s="1"/>
      <c r="L3367" s="1"/>
    </row>
    <row r="3368" spans="1:12" ht="12.75">
      <c r="A3368" s="16"/>
      <c r="B3368" s="22"/>
      <c r="C3368" s="25"/>
      <c r="E3368" s="25"/>
      <c r="J3368" s="1"/>
      <c r="L3368" s="1"/>
    </row>
    <row r="3369" spans="1:12" ht="12.75">
      <c r="A3369" s="16"/>
      <c r="B3369" s="22"/>
      <c r="C3369" s="25"/>
      <c r="E3369" s="25"/>
      <c r="J3369" s="1"/>
      <c r="L3369" s="1"/>
    </row>
    <row r="3370" spans="1:12" ht="12.75">
      <c r="A3370" s="16"/>
      <c r="B3370" s="22"/>
      <c r="C3370" s="25"/>
      <c r="E3370" s="25"/>
      <c r="J3370" s="1"/>
      <c r="L3370" s="1"/>
    </row>
    <row r="3371" spans="1:12" ht="12.75">
      <c r="A3371" s="16"/>
      <c r="B3371" s="22"/>
      <c r="C3371" s="25"/>
      <c r="E3371" s="25"/>
      <c r="J3371" s="1"/>
      <c r="L3371" s="1"/>
    </row>
    <row r="3372" spans="1:12" ht="12.75">
      <c r="A3372" s="16"/>
      <c r="B3372" s="22"/>
      <c r="C3372" s="25"/>
      <c r="E3372" s="25"/>
      <c r="J3372" s="1"/>
      <c r="L3372" s="1"/>
    </row>
    <row r="3373" spans="1:12" ht="12.75">
      <c r="A3373" s="16"/>
      <c r="B3373" s="22"/>
      <c r="C3373" s="25"/>
      <c r="E3373" s="25"/>
      <c r="J3373" s="1"/>
      <c r="L3373" s="1"/>
    </row>
    <row r="3374" spans="1:12" ht="12.75">
      <c r="A3374" s="16"/>
      <c r="B3374" s="22"/>
      <c r="C3374" s="25"/>
      <c r="E3374" s="25"/>
      <c r="J3374" s="1"/>
      <c r="L3374" s="1"/>
    </row>
    <row r="3375" spans="1:12" ht="12.75">
      <c r="A3375" s="16"/>
      <c r="B3375" s="22"/>
      <c r="C3375" s="25"/>
      <c r="E3375" s="25"/>
      <c r="J3375" s="1"/>
      <c r="L3375" s="1"/>
    </row>
    <row r="3376" spans="1:12" ht="12.75">
      <c r="A3376" s="16"/>
      <c r="B3376" s="22"/>
      <c r="C3376" s="25"/>
      <c r="E3376" s="25"/>
      <c r="J3376" s="1"/>
      <c r="L3376" s="1"/>
    </row>
    <row r="3377" spans="1:12" ht="12.75">
      <c r="A3377" s="16"/>
      <c r="B3377" s="22"/>
      <c r="C3377" s="25"/>
      <c r="E3377" s="25"/>
      <c r="J3377" s="1"/>
      <c r="L3377" s="1"/>
    </row>
    <row r="3378" spans="1:12" ht="12.75">
      <c r="A3378" s="16"/>
      <c r="B3378" s="22"/>
      <c r="C3378" s="25"/>
      <c r="E3378" s="25"/>
      <c r="J3378" s="1"/>
      <c r="L3378" s="1"/>
    </row>
    <row r="3379" spans="1:12" ht="12.75">
      <c r="A3379" s="16"/>
      <c r="B3379" s="22"/>
      <c r="C3379" s="25"/>
      <c r="E3379" s="25"/>
      <c r="J3379" s="1"/>
      <c r="L3379" s="1"/>
    </row>
    <row r="3380" spans="1:12" ht="12.75">
      <c r="A3380" s="16"/>
      <c r="B3380" s="22"/>
      <c r="C3380" s="25"/>
      <c r="E3380" s="25"/>
      <c r="J3380" s="1"/>
      <c r="L3380" s="1"/>
    </row>
    <row r="3381" spans="1:12" ht="12.75">
      <c r="A3381" s="16"/>
      <c r="B3381" s="22"/>
      <c r="C3381" s="25"/>
      <c r="E3381" s="25"/>
      <c r="J3381" s="1"/>
      <c r="L3381" s="1"/>
    </row>
    <row r="3382" spans="1:12" ht="12.75">
      <c r="A3382" s="16"/>
      <c r="B3382" s="22"/>
      <c r="C3382" s="25"/>
      <c r="E3382" s="25"/>
      <c r="J3382" s="1"/>
      <c r="L3382" s="1"/>
    </row>
    <row r="3383" spans="1:12" ht="12.75">
      <c r="A3383" s="16"/>
      <c r="B3383" s="22"/>
      <c r="C3383" s="25"/>
      <c r="E3383" s="25"/>
      <c r="J3383" s="1"/>
      <c r="L3383" s="1"/>
    </row>
    <row r="3384" spans="1:12" ht="12.75">
      <c r="A3384" s="16"/>
      <c r="B3384" s="22"/>
      <c r="C3384" s="25"/>
      <c r="E3384" s="25"/>
      <c r="J3384" s="1"/>
      <c r="L3384" s="1"/>
    </row>
    <row r="3385" spans="1:12" ht="12.75">
      <c r="A3385" s="16"/>
      <c r="B3385" s="22"/>
      <c r="C3385" s="25"/>
      <c r="E3385" s="25"/>
      <c r="J3385" s="1"/>
      <c r="L3385" s="1"/>
    </row>
    <row r="3386" spans="1:12" ht="12.75">
      <c r="A3386" s="16"/>
      <c r="B3386" s="22"/>
      <c r="C3386" s="25"/>
      <c r="E3386" s="25"/>
      <c r="J3386" s="1"/>
      <c r="L3386" s="1"/>
    </row>
    <row r="3387" spans="1:12" ht="12.75">
      <c r="A3387" s="16"/>
      <c r="B3387" s="22"/>
      <c r="C3387" s="25"/>
      <c r="E3387" s="25"/>
      <c r="J3387" s="1"/>
      <c r="L3387" s="1"/>
    </row>
    <row r="3388" spans="1:12" ht="12.75">
      <c r="A3388" s="16"/>
      <c r="B3388" s="22"/>
      <c r="C3388" s="25"/>
      <c r="E3388" s="25"/>
      <c r="J3388" s="1"/>
      <c r="L3388" s="1"/>
    </row>
    <row r="3389" spans="1:12" ht="12.75">
      <c r="A3389" s="16"/>
      <c r="B3389" s="22"/>
      <c r="C3389" s="25"/>
      <c r="E3389" s="25"/>
      <c r="J3389" s="1"/>
      <c r="L3389" s="1"/>
    </row>
    <row r="3390" spans="1:12" ht="12.75">
      <c r="A3390" s="16"/>
      <c r="B3390" s="22"/>
      <c r="C3390" s="25"/>
      <c r="E3390" s="25"/>
      <c r="J3390" s="1"/>
      <c r="L3390" s="1"/>
    </row>
    <row r="3391" spans="1:12" ht="12.75">
      <c r="A3391" s="16"/>
      <c r="B3391" s="22"/>
      <c r="C3391" s="25"/>
      <c r="E3391" s="25"/>
      <c r="J3391" s="1"/>
      <c r="L3391" s="1"/>
    </row>
    <row r="3392" spans="1:12" ht="12.75">
      <c r="A3392" s="16"/>
      <c r="B3392" s="22"/>
      <c r="C3392" s="25"/>
      <c r="E3392" s="25"/>
      <c r="J3392" s="1"/>
      <c r="L3392" s="1"/>
    </row>
    <row r="3393" spans="1:12" ht="12.75">
      <c r="A3393" s="16"/>
      <c r="B3393" s="22"/>
      <c r="C3393" s="25"/>
      <c r="E3393" s="25"/>
      <c r="J3393" s="1"/>
      <c r="L3393" s="1"/>
    </row>
    <row r="3394" spans="1:12" ht="12.75">
      <c r="A3394" s="16"/>
      <c r="B3394" s="22"/>
      <c r="C3394" s="25"/>
      <c r="E3394" s="25"/>
      <c r="J3394" s="1"/>
      <c r="L3394" s="1"/>
    </row>
    <row r="3395" spans="1:12" ht="12.75">
      <c r="A3395" s="16"/>
      <c r="B3395" s="22"/>
      <c r="C3395" s="25"/>
      <c r="E3395" s="25"/>
      <c r="J3395" s="1"/>
      <c r="L3395" s="1"/>
    </row>
    <row r="3396" spans="1:12" ht="12.75">
      <c r="A3396" s="16"/>
      <c r="B3396" s="22"/>
      <c r="C3396" s="25"/>
      <c r="E3396" s="25"/>
      <c r="J3396" s="1"/>
      <c r="L3396" s="1"/>
    </row>
    <row r="3397" spans="1:12" ht="12.75">
      <c r="A3397" s="16"/>
      <c r="B3397" s="22"/>
      <c r="C3397" s="25"/>
      <c r="E3397" s="25"/>
      <c r="J3397" s="1"/>
      <c r="L3397" s="1"/>
    </row>
    <row r="3398" spans="1:12" ht="12.75">
      <c r="A3398" s="16"/>
      <c r="B3398" s="22"/>
      <c r="C3398" s="25"/>
      <c r="E3398" s="25"/>
      <c r="J3398" s="1"/>
      <c r="L3398" s="1"/>
    </row>
    <row r="3399" spans="1:12" ht="12.75">
      <c r="A3399" s="16"/>
      <c r="B3399" s="22"/>
      <c r="C3399" s="25"/>
      <c r="E3399" s="25"/>
      <c r="J3399" s="1"/>
      <c r="L3399" s="1"/>
    </row>
    <row r="3400" spans="1:12" ht="12.75">
      <c r="A3400" s="16"/>
      <c r="B3400" s="22"/>
      <c r="C3400" s="25"/>
      <c r="E3400" s="25"/>
      <c r="J3400" s="1"/>
      <c r="L3400" s="1"/>
    </row>
    <row r="3401" spans="1:12" ht="12.75">
      <c r="A3401" s="16"/>
      <c r="B3401" s="22"/>
      <c r="C3401" s="25"/>
      <c r="E3401" s="25"/>
      <c r="J3401" s="1"/>
      <c r="L3401" s="1"/>
    </row>
    <row r="3402" spans="1:12" ht="12.75">
      <c r="A3402" s="16"/>
      <c r="B3402" s="22"/>
      <c r="C3402" s="25"/>
      <c r="E3402" s="25"/>
      <c r="J3402" s="1"/>
      <c r="L3402" s="1"/>
    </row>
    <row r="3403" spans="1:12" ht="12.75">
      <c r="A3403" s="16"/>
      <c r="B3403" s="22"/>
      <c r="C3403" s="25"/>
      <c r="E3403" s="25"/>
      <c r="J3403" s="1"/>
      <c r="L3403" s="1"/>
    </row>
    <row r="3404" spans="1:12" ht="12.75">
      <c r="A3404" s="16"/>
      <c r="B3404" s="22"/>
      <c r="C3404" s="25"/>
      <c r="E3404" s="25"/>
      <c r="J3404" s="1"/>
      <c r="L3404" s="1"/>
    </row>
    <row r="3405" spans="1:12" ht="12.75">
      <c r="A3405" s="16"/>
      <c r="B3405" s="22"/>
      <c r="C3405" s="25"/>
      <c r="E3405" s="25"/>
      <c r="J3405" s="1"/>
      <c r="L3405" s="1"/>
    </row>
    <row r="3406" spans="1:12" ht="12.75">
      <c r="A3406" s="16"/>
      <c r="B3406" s="22"/>
      <c r="C3406" s="25"/>
      <c r="E3406" s="25"/>
      <c r="J3406" s="1"/>
      <c r="L3406" s="1"/>
    </row>
    <row r="3407" spans="1:12" ht="12.75">
      <c r="A3407" s="16"/>
      <c r="B3407" s="22"/>
      <c r="C3407" s="25"/>
      <c r="E3407" s="25"/>
      <c r="J3407" s="1"/>
      <c r="L3407" s="1"/>
    </row>
    <row r="3408" spans="1:12" ht="12.75">
      <c r="A3408" s="16"/>
      <c r="B3408" s="22"/>
      <c r="C3408" s="25"/>
      <c r="E3408" s="25"/>
      <c r="J3408" s="1"/>
      <c r="L3408" s="1"/>
    </row>
    <row r="3409" spans="1:12" ht="12.75">
      <c r="A3409" s="16"/>
      <c r="B3409" s="22"/>
      <c r="C3409" s="25"/>
      <c r="E3409" s="25"/>
      <c r="J3409" s="1"/>
      <c r="L3409" s="1"/>
    </row>
    <row r="3410" spans="1:12" ht="12.75">
      <c r="A3410" s="16"/>
      <c r="B3410" s="22"/>
      <c r="C3410" s="25"/>
      <c r="E3410" s="25"/>
      <c r="J3410" s="1"/>
      <c r="L3410" s="1"/>
    </row>
    <row r="3411" spans="1:12" ht="12.75">
      <c r="A3411" s="16"/>
      <c r="B3411" s="22"/>
      <c r="C3411" s="25"/>
      <c r="E3411" s="25"/>
      <c r="J3411" s="1"/>
      <c r="L3411" s="1"/>
    </row>
    <row r="3412" spans="1:12" ht="12.75">
      <c r="A3412" s="16"/>
      <c r="B3412" s="22"/>
      <c r="C3412" s="25"/>
      <c r="E3412" s="25"/>
      <c r="J3412" s="1"/>
      <c r="L3412" s="1"/>
    </row>
    <row r="3413" spans="1:12" ht="12.75">
      <c r="A3413" s="16"/>
      <c r="B3413" s="22"/>
      <c r="C3413" s="25"/>
      <c r="E3413" s="25"/>
      <c r="J3413" s="1"/>
      <c r="L3413" s="1"/>
    </row>
    <row r="3414" spans="1:12" ht="12.75">
      <c r="A3414" s="16"/>
      <c r="B3414" s="22"/>
      <c r="C3414" s="25"/>
      <c r="E3414" s="25"/>
      <c r="J3414" s="1"/>
      <c r="L3414" s="1"/>
    </row>
    <row r="3415" spans="1:12" ht="12.75">
      <c r="A3415" s="16"/>
      <c r="B3415" s="22"/>
      <c r="C3415" s="25"/>
      <c r="E3415" s="25"/>
      <c r="J3415" s="1"/>
      <c r="L3415" s="1"/>
    </row>
    <row r="3416" spans="1:12" ht="12.75">
      <c r="A3416" s="16"/>
      <c r="B3416" s="22"/>
      <c r="C3416" s="25"/>
      <c r="E3416" s="25"/>
      <c r="J3416" s="1"/>
      <c r="L3416" s="1"/>
    </row>
    <row r="3417" spans="1:12" ht="12.75">
      <c r="A3417" s="16"/>
      <c r="B3417" s="22"/>
      <c r="C3417" s="25"/>
      <c r="E3417" s="25"/>
      <c r="J3417" s="1"/>
      <c r="L3417" s="1"/>
    </row>
    <row r="3418" spans="1:12" ht="12.75">
      <c r="A3418" s="16"/>
      <c r="B3418" s="22"/>
      <c r="C3418" s="25"/>
      <c r="E3418" s="25"/>
      <c r="J3418" s="1"/>
      <c r="L3418" s="1"/>
    </row>
    <row r="3419" spans="1:12" ht="12.75">
      <c r="A3419" s="16"/>
      <c r="B3419" s="22"/>
      <c r="C3419" s="25"/>
      <c r="E3419" s="25"/>
      <c r="J3419" s="1"/>
      <c r="L3419" s="1"/>
    </row>
    <row r="3420" spans="1:12" ht="12.75">
      <c r="A3420" s="16"/>
      <c r="B3420" s="22"/>
      <c r="C3420" s="25"/>
      <c r="E3420" s="25"/>
      <c r="J3420" s="1"/>
      <c r="L3420" s="1"/>
    </row>
    <row r="3421" spans="1:12" ht="12.75">
      <c r="A3421" s="16"/>
      <c r="B3421" s="22"/>
      <c r="C3421" s="25"/>
      <c r="E3421" s="25"/>
      <c r="J3421" s="1"/>
      <c r="L3421" s="1"/>
    </row>
    <row r="3422" spans="1:12" ht="12.75">
      <c r="A3422" s="16"/>
      <c r="B3422" s="22"/>
      <c r="C3422" s="25"/>
      <c r="E3422" s="25"/>
      <c r="J3422" s="1"/>
      <c r="L3422" s="1"/>
    </row>
    <row r="3423" spans="1:12" ht="12.75">
      <c r="A3423" s="16"/>
      <c r="B3423" s="22"/>
      <c r="C3423" s="25"/>
      <c r="E3423" s="25"/>
      <c r="J3423" s="1"/>
      <c r="L3423" s="1"/>
    </row>
    <row r="3424" spans="1:12" ht="12.75">
      <c r="A3424" s="16"/>
      <c r="B3424" s="22"/>
      <c r="C3424" s="25"/>
      <c r="E3424" s="25"/>
      <c r="J3424" s="1"/>
      <c r="L3424" s="1"/>
    </row>
    <row r="3425" spans="1:12" ht="12.75">
      <c r="A3425" s="16"/>
      <c r="B3425" s="22"/>
      <c r="C3425" s="25"/>
      <c r="E3425" s="25"/>
      <c r="J3425" s="1"/>
      <c r="L3425" s="1"/>
    </row>
    <row r="3426" spans="1:12" ht="12.75">
      <c r="A3426" s="16"/>
      <c r="B3426" s="22"/>
      <c r="C3426" s="25"/>
      <c r="E3426" s="25"/>
      <c r="J3426" s="1"/>
      <c r="L3426" s="1"/>
    </row>
    <row r="3427" spans="1:12" ht="12.75">
      <c r="A3427" s="16"/>
      <c r="B3427" s="22"/>
      <c r="C3427" s="25"/>
      <c r="E3427" s="25"/>
      <c r="J3427" s="1"/>
      <c r="L3427" s="1"/>
    </row>
    <row r="3428" spans="1:12" ht="12.75">
      <c r="A3428" s="16"/>
      <c r="B3428" s="22"/>
      <c r="C3428" s="25"/>
      <c r="E3428" s="25"/>
      <c r="J3428" s="1"/>
      <c r="L3428" s="1"/>
    </row>
    <row r="3429" spans="1:12" ht="12.75">
      <c r="A3429" s="16"/>
      <c r="B3429" s="22"/>
      <c r="C3429" s="25"/>
      <c r="E3429" s="25"/>
      <c r="J3429" s="1"/>
      <c r="L3429" s="1"/>
    </row>
    <row r="3430" spans="1:12" ht="12.75">
      <c r="A3430" s="16"/>
      <c r="B3430" s="22"/>
      <c r="C3430" s="25"/>
      <c r="E3430" s="25"/>
      <c r="J3430" s="1"/>
      <c r="L3430" s="1"/>
    </row>
    <row r="3431" spans="1:12" ht="12.75">
      <c r="A3431" s="16"/>
      <c r="B3431" s="22"/>
      <c r="C3431" s="25"/>
      <c r="E3431" s="25"/>
      <c r="J3431" s="1"/>
      <c r="L3431" s="1"/>
    </row>
    <row r="3432" spans="1:12" ht="12.75">
      <c r="A3432" s="16"/>
      <c r="B3432" s="22"/>
      <c r="C3432" s="25"/>
      <c r="E3432" s="25"/>
      <c r="J3432" s="1"/>
      <c r="L3432" s="1"/>
    </row>
    <row r="3433" spans="1:12" ht="12.75">
      <c r="A3433" s="16"/>
      <c r="B3433" s="22"/>
      <c r="C3433" s="25"/>
      <c r="E3433" s="25"/>
      <c r="J3433" s="1"/>
      <c r="L3433" s="1"/>
    </row>
    <row r="3434" spans="1:12" ht="12.75">
      <c r="A3434" s="16"/>
      <c r="B3434" s="22"/>
      <c r="C3434" s="25"/>
      <c r="E3434" s="25"/>
      <c r="J3434" s="1"/>
      <c r="L3434" s="1"/>
    </row>
    <row r="3435" spans="1:12" ht="12.75">
      <c r="A3435" s="16"/>
      <c r="B3435" s="22"/>
      <c r="C3435" s="25"/>
      <c r="E3435" s="25"/>
      <c r="J3435" s="1"/>
      <c r="L3435" s="1"/>
    </row>
    <row r="3436" spans="1:12" ht="12.75">
      <c r="A3436" s="16"/>
      <c r="B3436" s="22"/>
      <c r="C3436" s="25"/>
      <c r="E3436" s="25"/>
      <c r="J3436" s="1"/>
      <c r="L3436" s="1"/>
    </row>
    <row r="3437" spans="1:12" ht="12.75">
      <c r="A3437" s="16"/>
      <c r="B3437" s="22"/>
      <c r="C3437" s="25"/>
      <c r="E3437" s="25"/>
      <c r="J3437" s="1"/>
      <c r="L3437" s="1"/>
    </row>
    <row r="3438" spans="1:12" ht="12.75">
      <c r="A3438" s="16"/>
      <c r="B3438" s="22"/>
      <c r="C3438" s="25"/>
      <c r="E3438" s="25"/>
      <c r="J3438" s="1"/>
      <c r="L3438" s="1"/>
    </row>
    <row r="3439" spans="1:12" ht="12.75">
      <c r="A3439" s="16"/>
      <c r="B3439" s="22"/>
      <c r="C3439" s="25"/>
      <c r="E3439" s="25"/>
      <c r="J3439" s="1"/>
      <c r="L3439" s="1"/>
    </row>
    <row r="3440" spans="1:12" ht="12.75">
      <c r="A3440" s="16"/>
      <c r="B3440" s="22"/>
      <c r="C3440" s="25"/>
      <c r="E3440" s="25"/>
      <c r="J3440" s="1"/>
      <c r="L3440" s="1"/>
    </row>
    <row r="3441" spans="1:12" ht="12.75">
      <c r="A3441" s="16"/>
      <c r="B3441" s="22"/>
      <c r="C3441" s="25"/>
      <c r="E3441" s="25"/>
      <c r="J3441" s="1"/>
      <c r="L3441" s="1"/>
    </row>
    <row r="3442" spans="1:12" ht="12.75">
      <c r="A3442" s="16"/>
      <c r="B3442" s="22"/>
      <c r="C3442" s="25"/>
      <c r="E3442" s="25"/>
      <c r="J3442" s="1"/>
      <c r="L3442" s="1"/>
    </row>
    <row r="3443" spans="1:12" ht="12.75">
      <c r="A3443" s="16"/>
      <c r="B3443" s="22"/>
      <c r="C3443" s="25"/>
      <c r="E3443" s="25"/>
      <c r="J3443" s="1"/>
      <c r="L3443" s="1"/>
    </row>
    <row r="3444" spans="1:12" ht="12.75">
      <c r="A3444" s="16"/>
      <c r="B3444" s="22"/>
      <c r="C3444" s="25"/>
      <c r="E3444" s="25"/>
      <c r="J3444" s="1"/>
      <c r="L3444" s="1"/>
    </row>
    <row r="3445" spans="1:12" ht="12.75">
      <c r="A3445" s="16"/>
      <c r="B3445" s="22"/>
      <c r="C3445" s="25"/>
      <c r="E3445" s="25"/>
      <c r="J3445" s="1"/>
      <c r="L3445" s="1"/>
    </row>
    <row r="3446" spans="1:12" ht="12.75">
      <c r="A3446" s="16"/>
      <c r="B3446" s="22"/>
      <c r="C3446" s="25"/>
      <c r="E3446" s="25"/>
      <c r="J3446" s="1"/>
      <c r="L3446" s="1"/>
    </row>
    <row r="3447" spans="1:12" ht="12.75">
      <c r="A3447" s="16"/>
      <c r="B3447" s="22"/>
      <c r="C3447" s="25"/>
      <c r="E3447" s="25"/>
      <c r="J3447" s="1"/>
      <c r="L3447" s="1"/>
    </row>
    <row r="3448" spans="1:12" ht="12.75">
      <c r="A3448" s="16"/>
      <c r="B3448" s="22"/>
      <c r="C3448" s="25"/>
      <c r="E3448" s="25"/>
      <c r="J3448" s="1"/>
      <c r="L3448" s="1"/>
    </row>
    <row r="3449" spans="1:12" ht="12.75">
      <c r="A3449" s="16"/>
      <c r="B3449" s="22"/>
      <c r="C3449" s="25"/>
      <c r="E3449" s="25"/>
      <c r="J3449" s="1"/>
      <c r="L3449" s="1"/>
    </row>
    <row r="3450" spans="1:12" ht="12.75">
      <c r="A3450" s="16"/>
      <c r="B3450" s="22"/>
      <c r="C3450" s="25"/>
      <c r="E3450" s="25"/>
      <c r="J3450" s="1"/>
      <c r="L3450" s="1"/>
    </row>
    <row r="3451" spans="1:12" ht="12.75">
      <c r="A3451" s="16"/>
      <c r="B3451" s="22"/>
      <c r="C3451" s="25"/>
      <c r="E3451" s="25"/>
      <c r="J3451" s="1"/>
      <c r="L3451" s="1"/>
    </row>
    <row r="3452" spans="1:12" ht="12.75">
      <c r="A3452" s="16"/>
      <c r="B3452" s="22"/>
      <c r="C3452" s="25"/>
      <c r="E3452" s="25"/>
      <c r="J3452" s="1"/>
      <c r="L3452" s="1"/>
    </row>
    <row r="3453" spans="1:12" ht="12.75">
      <c r="A3453" s="16"/>
      <c r="B3453" s="22"/>
      <c r="C3453" s="25"/>
      <c r="E3453" s="25"/>
      <c r="J3453" s="1"/>
      <c r="L3453" s="1"/>
    </row>
    <row r="3454" spans="1:12" ht="12.75">
      <c r="A3454" s="16"/>
      <c r="B3454" s="22"/>
      <c r="C3454" s="25"/>
      <c r="E3454" s="25"/>
      <c r="J3454" s="1"/>
      <c r="L3454" s="1"/>
    </row>
    <row r="3455" spans="1:12" ht="12.75">
      <c r="A3455" s="16"/>
      <c r="B3455" s="22"/>
      <c r="C3455" s="25"/>
      <c r="E3455" s="25"/>
      <c r="J3455" s="1"/>
      <c r="L3455" s="1"/>
    </row>
    <row r="3456" spans="1:12" ht="12.75">
      <c r="A3456" s="16"/>
      <c r="B3456" s="22"/>
      <c r="C3456" s="25"/>
      <c r="E3456" s="25"/>
      <c r="J3456" s="1"/>
      <c r="L3456" s="1"/>
    </row>
    <row r="3457" spans="1:12" ht="12.75">
      <c r="A3457" s="16"/>
      <c r="B3457" s="22"/>
      <c r="C3457" s="25"/>
      <c r="E3457" s="25"/>
      <c r="J3457" s="1"/>
      <c r="L3457" s="1"/>
    </row>
    <row r="3458" spans="1:12" ht="12.75">
      <c r="A3458" s="16"/>
      <c r="B3458" s="22"/>
      <c r="C3458" s="25"/>
      <c r="E3458" s="25"/>
      <c r="J3458" s="1"/>
      <c r="L3458" s="1"/>
    </row>
    <row r="3459" spans="1:12" ht="12.75">
      <c r="A3459" s="16"/>
      <c r="B3459" s="22"/>
      <c r="C3459" s="25"/>
      <c r="E3459" s="25"/>
      <c r="J3459" s="1"/>
      <c r="L3459" s="1"/>
    </row>
    <row r="3460" spans="1:12" ht="12.75">
      <c r="A3460" s="16"/>
      <c r="B3460" s="22"/>
      <c r="C3460" s="25"/>
      <c r="E3460" s="25"/>
      <c r="J3460" s="1"/>
      <c r="L3460" s="1"/>
    </row>
    <row r="3461" spans="1:12" ht="12.75">
      <c r="A3461" s="16"/>
      <c r="B3461" s="22"/>
      <c r="C3461" s="25"/>
      <c r="E3461" s="25"/>
      <c r="J3461" s="1"/>
      <c r="L3461" s="1"/>
    </row>
    <row r="3462" spans="1:12" ht="12.75">
      <c r="A3462" s="16"/>
      <c r="B3462" s="22"/>
      <c r="C3462" s="25"/>
      <c r="E3462" s="25"/>
      <c r="J3462" s="1"/>
      <c r="L3462" s="1"/>
    </row>
    <row r="3463" spans="1:12" ht="12.75">
      <c r="A3463" s="16"/>
      <c r="B3463" s="22"/>
      <c r="C3463" s="25"/>
      <c r="E3463" s="25"/>
      <c r="J3463" s="1"/>
      <c r="L3463" s="1"/>
    </row>
    <row r="3464" spans="1:12" ht="12.75">
      <c r="A3464" s="16"/>
      <c r="B3464" s="22"/>
      <c r="C3464" s="25"/>
      <c r="E3464" s="25"/>
      <c r="J3464" s="1"/>
      <c r="L3464" s="1"/>
    </row>
    <row r="3465" spans="1:12" ht="12.75">
      <c r="A3465" s="16"/>
      <c r="B3465" s="22"/>
      <c r="C3465" s="25"/>
      <c r="E3465" s="25"/>
      <c r="J3465" s="1"/>
      <c r="L3465" s="1"/>
    </row>
    <row r="3466" spans="1:12" ht="12.75">
      <c r="A3466" s="16"/>
      <c r="B3466" s="22"/>
      <c r="C3466" s="25"/>
      <c r="E3466" s="25"/>
      <c r="J3466" s="1"/>
      <c r="L3466" s="1"/>
    </row>
    <row r="3467" spans="1:12" ht="12.75">
      <c r="A3467" s="16"/>
      <c r="B3467" s="22"/>
      <c r="C3467" s="25"/>
      <c r="E3467" s="25"/>
      <c r="J3467" s="1"/>
      <c r="L3467" s="1"/>
    </row>
    <row r="3468" spans="1:12" ht="12.75">
      <c r="A3468" s="16"/>
      <c r="B3468" s="22"/>
      <c r="C3468" s="25"/>
      <c r="E3468" s="25"/>
      <c r="J3468" s="1"/>
      <c r="L3468" s="1"/>
    </row>
    <row r="3469" spans="1:12" ht="12.75">
      <c r="A3469" s="16"/>
      <c r="B3469" s="22"/>
      <c r="C3469" s="25"/>
      <c r="E3469" s="25"/>
      <c r="J3469" s="1"/>
      <c r="L3469" s="1"/>
    </row>
    <row r="3470" spans="1:12" ht="12.75">
      <c r="A3470" s="16"/>
      <c r="B3470" s="22"/>
      <c r="C3470" s="25"/>
      <c r="E3470" s="25"/>
      <c r="J3470" s="1"/>
      <c r="L3470" s="1"/>
    </row>
    <row r="3471" spans="1:12" ht="12.75">
      <c r="A3471" s="16"/>
      <c r="B3471" s="22"/>
      <c r="C3471" s="25"/>
      <c r="E3471" s="25"/>
      <c r="J3471" s="1"/>
      <c r="L3471" s="1"/>
    </row>
    <row r="3472" spans="1:12" ht="12.75">
      <c r="A3472" s="16"/>
      <c r="B3472" s="22"/>
      <c r="C3472" s="25"/>
      <c r="E3472" s="25"/>
      <c r="J3472" s="1"/>
      <c r="L3472" s="1"/>
    </row>
    <row r="3473" spans="1:12" ht="12.75">
      <c r="A3473" s="16"/>
      <c r="B3473" s="22"/>
      <c r="C3473" s="25"/>
      <c r="E3473" s="25"/>
      <c r="J3473" s="1"/>
      <c r="L3473" s="1"/>
    </row>
    <row r="3474" spans="1:12" ht="12.75">
      <c r="A3474" s="16"/>
      <c r="B3474" s="22"/>
      <c r="C3474" s="25"/>
      <c r="E3474" s="25"/>
      <c r="J3474" s="1"/>
      <c r="L3474" s="1"/>
    </row>
    <row r="3475" spans="1:12" ht="12.75">
      <c r="A3475" s="16"/>
      <c r="B3475" s="22"/>
      <c r="C3475" s="25"/>
      <c r="E3475" s="25"/>
      <c r="J3475" s="1"/>
      <c r="L3475" s="1"/>
    </row>
    <row r="3476" spans="1:12" ht="12.75">
      <c r="A3476" s="16"/>
      <c r="B3476" s="22"/>
      <c r="C3476" s="25"/>
      <c r="E3476" s="25"/>
      <c r="J3476" s="1"/>
      <c r="L3476" s="1"/>
    </row>
    <row r="3477" spans="1:12" ht="12.75">
      <c r="A3477" s="16"/>
      <c r="B3477" s="22"/>
      <c r="C3477" s="25"/>
      <c r="E3477" s="25"/>
      <c r="J3477" s="1"/>
      <c r="L3477" s="1"/>
    </row>
    <row r="3478" spans="1:12" ht="12.75">
      <c r="A3478" s="16"/>
      <c r="B3478" s="22"/>
      <c r="C3478" s="25"/>
      <c r="E3478" s="25"/>
      <c r="J3478" s="1"/>
      <c r="L3478" s="1"/>
    </row>
    <row r="3479" spans="1:12" ht="12.75">
      <c r="A3479" s="16"/>
      <c r="B3479" s="22"/>
      <c r="C3479" s="25"/>
      <c r="E3479" s="25"/>
      <c r="J3479" s="1"/>
      <c r="L3479" s="1"/>
    </row>
    <row r="3480" spans="1:12" ht="12.75">
      <c r="A3480" s="16"/>
      <c r="B3480" s="22"/>
      <c r="C3480" s="25"/>
      <c r="E3480" s="25"/>
      <c r="J3480" s="1"/>
      <c r="L3480" s="1"/>
    </row>
    <row r="3481" spans="1:12" ht="12.75">
      <c r="A3481" s="16"/>
      <c r="B3481" s="22"/>
      <c r="C3481" s="25"/>
      <c r="E3481" s="25"/>
      <c r="J3481" s="1"/>
      <c r="L3481" s="1"/>
    </row>
    <row r="3482" spans="1:12" ht="12.75">
      <c r="A3482" s="16"/>
      <c r="B3482" s="22"/>
      <c r="C3482" s="25"/>
      <c r="E3482" s="25"/>
      <c r="J3482" s="1"/>
      <c r="L3482" s="1"/>
    </row>
    <row r="3483" spans="1:12" ht="12.75">
      <c r="A3483" s="16"/>
      <c r="B3483" s="22"/>
      <c r="C3483" s="25"/>
      <c r="E3483" s="25"/>
      <c r="J3483" s="1"/>
      <c r="L3483" s="1"/>
    </row>
    <row r="3484" spans="1:12" ht="12.75">
      <c r="A3484" s="16"/>
      <c r="B3484" s="22"/>
      <c r="C3484" s="25"/>
      <c r="E3484" s="25"/>
      <c r="J3484" s="1"/>
      <c r="L3484" s="1"/>
    </row>
    <row r="3485" spans="1:12" ht="12.75">
      <c r="A3485" s="16"/>
      <c r="B3485" s="22"/>
      <c r="C3485" s="25"/>
      <c r="E3485" s="25"/>
      <c r="J3485" s="1"/>
      <c r="L3485" s="1"/>
    </row>
    <row r="3486" spans="1:12" ht="12.75">
      <c r="A3486" s="16"/>
      <c r="B3486" s="22"/>
      <c r="C3486" s="25"/>
      <c r="E3486" s="25"/>
      <c r="J3486" s="1"/>
      <c r="L3486" s="1"/>
    </row>
    <row r="3487" spans="1:12" ht="12.75">
      <c r="A3487" s="16"/>
      <c r="B3487" s="22"/>
      <c r="C3487" s="25"/>
      <c r="E3487" s="25"/>
      <c r="J3487" s="1"/>
      <c r="L3487" s="1"/>
    </row>
    <row r="3488" spans="1:12" ht="12.75">
      <c r="A3488" s="16"/>
      <c r="B3488" s="22"/>
      <c r="C3488" s="25"/>
      <c r="E3488" s="25"/>
      <c r="J3488" s="1"/>
      <c r="L3488" s="1"/>
    </row>
    <row r="3489" spans="1:12" ht="12.75">
      <c r="A3489" s="16"/>
      <c r="B3489" s="22"/>
      <c r="C3489" s="25"/>
      <c r="E3489" s="25"/>
      <c r="J3489" s="1"/>
      <c r="L3489" s="1"/>
    </row>
    <row r="3490" spans="1:12" ht="12.75">
      <c r="A3490" s="16"/>
      <c r="B3490" s="22"/>
      <c r="C3490" s="25"/>
      <c r="E3490" s="25"/>
      <c r="J3490" s="1"/>
      <c r="L3490" s="1"/>
    </row>
    <row r="3491" spans="1:12" ht="12.75">
      <c r="A3491" s="16"/>
      <c r="B3491" s="22"/>
      <c r="C3491" s="25"/>
      <c r="E3491" s="25"/>
      <c r="J3491" s="1"/>
      <c r="L3491" s="1"/>
    </row>
    <row r="3492" spans="1:12" ht="12.75">
      <c r="A3492" s="16"/>
      <c r="B3492" s="22"/>
      <c r="C3492" s="25"/>
      <c r="E3492" s="25"/>
      <c r="J3492" s="1"/>
      <c r="L3492" s="1"/>
    </row>
    <row r="3493" spans="1:12" ht="12.75">
      <c r="A3493" s="16"/>
      <c r="B3493" s="22"/>
      <c r="C3493" s="25"/>
      <c r="E3493" s="25"/>
      <c r="J3493" s="1"/>
      <c r="L3493" s="1"/>
    </row>
    <row r="3494" spans="1:12" ht="12.75">
      <c r="A3494" s="16"/>
      <c r="B3494" s="22"/>
      <c r="C3494" s="25"/>
      <c r="E3494" s="25"/>
      <c r="J3494" s="1"/>
      <c r="L3494" s="1"/>
    </row>
    <row r="3495" spans="1:12" ht="12.75">
      <c r="A3495" s="16"/>
      <c r="B3495" s="22"/>
      <c r="C3495" s="25"/>
      <c r="E3495" s="25"/>
      <c r="J3495" s="1"/>
      <c r="L3495" s="1"/>
    </row>
    <row r="3496" spans="1:12" ht="12.75">
      <c r="A3496" s="16"/>
      <c r="B3496" s="22"/>
      <c r="C3496" s="25"/>
      <c r="E3496" s="25"/>
      <c r="J3496" s="1"/>
      <c r="L3496" s="1"/>
    </row>
    <row r="3497" spans="1:12" ht="12.75">
      <c r="A3497" s="16"/>
      <c r="B3497" s="22"/>
      <c r="C3497" s="25"/>
      <c r="E3497" s="25"/>
      <c r="J3497" s="1"/>
      <c r="L3497" s="1"/>
    </row>
    <row r="3498" spans="1:12" ht="12.75">
      <c r="A3498" s="16"/>
      <c r="B3498" s="22"/>
      <c r="C3498" s="25"/>
      <c r="E3498" s="25"/>
      <c r="J3498" s="1"/>
      <c r="L3498" s="1"/>
    </row>
    <row r="3499" spans="1:12" ht="12.75">
      <c r="A3499" s="16"/>
      <c r="B3499" s="22"/>
      <c r="C3499" s="25"/>
      <c r="E3499" s="25"/>
      <c r="J3499" s="1"/>
      <c r="L3499" s="1"/>
    </row>
    <row r="3500" spans="1:12" ht="12.75">
      <c r="A3500" s="16"/>
      <c r="B3500" s="22"/>
      <c r="C3500" s="25"/>
      <c r="E3500" s="25"/>
      <c r="J3500" s="1"/>
      <c r="L3500" s="1"/>
    </row>
    <row r="3501" spans="1:12" ht="12.75">
      <c r="A3501" s="16"/>
      <c r="B3501" s="22"/>
      <c r="C3501" s="25"/>
      <c r="E3501" s="25"/>
      <c r="J3501" s="1"/>
      <c r="L3501" s="1"/>
    </row>
    <row r="3502" spans="1:12" ht="12.75">
      <c r="A3502" s="16"/>
      <c r="B3502" s="22"/>
      <c r="C3502" s="25"/>
      <c r="E3502" s="25"/>
      <c r="J3502" s="1"/>
      <c r="L3502" s="1"/>
    </row>
    <row r="3503" spans="1:12" ht="12.75">
      <c r="A3503" s="16"/>
      <c r="B3503" s="22"/>
      <c r="C3503" s="25"/>
      <c r="E3503" s="25"/>
      <c r="J3503" s="1"/>
      <c r="L3503" s="1"/>
    </row>
    <row r="3504" spans="1:12" ht="12.75">
      <c r="A3504" s="16"/>
      <c r="B3504" s="22"/>
      <c r="C3504" s="25"/>
      <c r="E3504" s="25"/>
      <c r="J3504" s="1"/>
      <c r="L3504" s="1"/>
    </row>
    <row r="3505" spans="1:12" ht="12.75">
      <c r="A3505" s="16"/>
      <c r="B3505" s="22"/>
      <c r="C3505" s="25"/>
      <c r="E3505" s="25"/>
      <c r="J3505" s="1"/>
      <c r="L3505" s="1"/>
    </row>
    <row r="3506" spans="1:12" ht="12.75">
      <c r="A3506" s="16"/>
      <c r="B3506" s="22"/>
      <c r="C3506" s="25"/>
      <c r="E3506" s="25"/>
      <c r="J3506" s="1"/>
      <c r="L3506" s="1"/>
    </row>
    <row r="3507" spans="1:12" ht="12.75">
      <c r="A3507" s="16"/>
      <c r="B3507" s="22"/>
      <c r="C3507" s="25"/>
      <c r="E3507" s="25"/>
      <c r="J3507" s="1"/>
      <c r="L3507" s="1"/>
    </row>
    <row r="3508" spans="1:12" ht="12.75">
      <c r="A3508" s="16"/>
      <c r="B3508" s="22"/>
      <c r="C3508" s="25"/>
      <c r="E3508" s="25"/>
      <c r="J3508" s="1"/>
      <c r="L3508" s="1"/>
    </row>
    <row r="3509" spans="1:12" ht="12.75">
      <c r="A3509" s="16"/>
      <c r="B3509" s="22"/>
      <c r="C3509" s="25"/>
      <c r="E3509" s="25"/>
      <c r="J3509" s="1"/>
      <c r="L3509" s="1"/>
    </row>
    <row r="3510" spans="1:12" ht="12.75">
      <c r="A3510" s="16"/>
      <c r="B3510" s="22"/>
      <c r="C3510" s="25"/>
      <c r="E3510" s="25"/>
      <c r="J3510" s="1"/>
      <c r="L3510" s="1"/>
    </row>
    <row r="3511" spans="1:12" ht="12.75">
      <c r="A3511" s="16"/>
      <c r="B3511" s="22"/>
      <c r="C3511" s="25"/>
      <c r="E3511" s="25"/>
      <c r="J3511" s="1"/>
      <c r="L3511" s="1"/>
    </row>
    <row r="3512" spans="1:12" ht="12.75">
      <c r="A3512" s="16"/>
      <c r="B3512" s="22"/>
      <c r="C3512" s="25"/>
      <c r="E3512" s="25"/>
      <c r="J3512" s="1"/>
      <c r="L3512" s="1"/>
    </row>
    <row r="3513" spans="1:12" ht="12.75">
      <c r="A3513" s="16"/>
      <c r="B3513" s="22"/>
      <c r="C3513" s="25"/>
      <c r="E3513" s="25"/>
      <c r="J3513" s="1"/>
      <c r="L3513" s="1"/>
    </row>
    <row r="3514" spans="1:12" ht="12.75">
      <c r="A3514" s="16"/>
      <c r="B3514" s="22"/>
      <c r="C3514" s="25"/>
      <c r="E3514" s="25"/>
      <c r="J3514" s="1"/>
      <c r="L3514" s="1"/>
    </row>
    <row r="3515" spans="1:12" ht="12.75">
      <c r="A3515" s="16"/>
      <c r="B3515" s="22"/>
      <c r="C3515" s="25"/>
      <c r="E3515" s="25"/>
      <c r="J3515" s="1"/>
      <c r="L3515" s="1"/>
    </row>
    <row r="3516" spans="1:12" ht="12.75">
      <c r="A3516" s="16"/>
      <c r="B3516" s="22"/>
      <c r="C3516" s="25"/>
      <c r="E3516" s="25"/>
      <c r="J3516" s="1"/>
      <c r="L3516" s="1"/>
    </row>
    <row r="3517" spans="1:12" ht="12.75">
      <c r="A3517" s="16"/>
      <c r="B3517" s="22"/>
      <c r="C3517" s="25"/>
      <c r="E3517" s="25"/>
      <c r="J3517" s="1"/>
      <c r="L3517" s="1"/>
    </row>
    <row r="3518" spans="1:12" ht="12.75">
      <c r="A3518" s="16"/>
      <c r="B3518" s="22"/>
      <c r="C3518" s="25"/>
      <c r="E3518" s="25"/>
      <c r="J3518" s="1"/>
      <c r="L3518" s="1"/>
    </row>
    <row r="3519" spans="1:12" ht="12.75">
      <c r="A3519" s="16"/>
      <c r="B3519" s="22"/>
      <c r="C3519" s="25"/>
      <c r="E3519" s="25"/>
      <c r="J3519" s="1"/>
      <c r="L3519" s="1"/>
    </row>
    <row r="3520" spans="1:12" ht="12.75">
      <c r="A3520" s="16"/>
      <c r="B3520" s="22"/>
      <c r="C3520" s="25"/>
      <c r="E3520" s="25"/>
      <c r="J3520" s="1"/>
      <c r="L3520" s="1"/>
    </row>
    <row r="3521" spans="1:12" ht="12.75">
      <c r="A3521" s="16"/>
      <c r="B3521" s="22"/>
      <c r="C3521" s="25"/>
      <c r="E3521" s="25"/>
      <c r="J3521" s="1"/>
      <c r="L3521" s="1"/>
    </row>
    <row r="3522" spans="1:12" ht="12.75">
      <c r="A3522" s="16"/>
      <c r="B3522" s="22"/>
      <c r="C3522" s="25"/>
      <c r="E3522" s="25"/>
      <c r="J3522" s="1"/>
      <c r="L3522" s="1"/>
    </row>
    <row r="3523" spans="1:12" ht="12.75">
      <c r="A3523" s="16"/>
      <c r="B3523" s="22"/>
      <c r="C3523" s="25"/>
      <c r="E3523" s="25"/>
      <c r="J3523" s="1"/>
      <c r="L3523" s="1"/>
    </row>
    <row r="3524" spans="1:12" ht="12.75">
      <c r="A3524" s="16"/>
      <c r="B3524" s="22"/>
      <c r="C3524" s="25"/>
      <c r="E3524" s="25"/>
      <c r="J3524" s="1"/>
      <c r="L3524" s="1"/>
    </row>
    <row r="3525" spans="1:12" ht="12.75">
      <c r="A3525" s="16"/>
      <c r="B3525" s="22"/>
      <c r="C3525" s="25"/>
      <c r="E3525" s="25"/>
      <c r="J3525" s="1"/>
      <c r="L3525" s="1"/>
    </row>
    <row r="3526" spans="1:12" ht="12.75">
      <c r="A3526" s="16"/>
      <c r="B3526" s="22"/>
      <c r="C3526" s="25"/>
      <c r="E3526" s="25"/>
      <c r="J3526" s="1"/>
      <c r="L3526" s="1"/>
    </row>
    <row r="3527" spans="1:12" ht="12.75">
      <c r="A3527" s="16"/>
      <c r="B3527" s="22"/>
      <c r="C3527" s="25"/>
      <c r="E3527" s="25"/>
      <c r="J3527" s="1"/>
      <c r="L3527" s="1"/>
    </row>
    <row r="3528" spans="1:12" ht="12.75">
      <c r="A3528" s="16"/>
      <c r="B3528" s="22"/>
      <c r="C3528" s="25"/>
      <c r="E3528" s="25"/>
      <c r="J3528" s="1"/>
      <c r="L3528" s="1"/>
    </row>
    <row r="3529" spans="1:12" ht="12.75">
      <c r="A3529" s="16"/>
      <c r="B3529" s="22"/>
      <c r="C3529" s="25"/>
      <c r="E3529" s="25"/>
      <c r="J3529" s="1"/>
      <c r="L3529" s="1"/>
    </row>
    <row r="3530" spans="1:12" ht="12.75">
      <c r="A3530" s="16"/>
      <c r="B3530" s="22"/>
      <c r="C3530" s="25"/>
      <c r="E3530" s="25"/>
      <c r="J3530" s="1"/>
      <c r="L3530" s="1"/>
    </row>
    <row r="3531" spans="1:12" ht="12.75">
      <c r="A3531" s="16"/>
      <c r="B3531" s="22"/>
      <c r="C3531" s="25"/>
      <c r="E3531" s="25"/>
      <c r="J3531" s="1"/>
      <c r="L3531" s="1"/>
    </row>
    <row r="3532" spans="1:12" ht="12.75">
      <c r="A3532" s="16"/>
      <c r="B3532" s="22"/>
      <c r="C3532" s="25"/>
      <c r="E3532" s="25"/>
      <c r="J3532" s="1"/>
      <c r="L3532" s="1"/>
    </row>
    <row r="3533" spans="1:12" ht="12.75">
      <c r="A3533" s="16"/>
      <c r="B3533" s="22"/>
      <c r="C3533" s="25"/>
      <c r="E3533" s="25"/>
      <c r="J3533" s="1"/>
      <c r="L3533" s="1"/>
    </row>
    <row r="3534" spans="1:12" ht="12.75">
      <c r="A3534" s="16"/>
      <c r="B3534" s="22"/>
      <c r="C3534" s="25"/>
      <c r="E3534" s="25"/>
      <c r="J3534" s="1"/>
      <c r="L3534" s="1"/>
    </row>
    <row r="3535" spans="1:12" ht="12.75">
      <c r="A3535" s="16"/>
      <c r="B3535" s="22"/>
      <c r="C3535" s="25"/>
      <c r="E3535" s="25"/>
      <c r="J3535" s="1"/>
      <c r="L3535" s="1"/>
    </row>
    <row r="3536" spans="1:12" ht="12.75">
      <c r="A3536" s="16"/>
      <c r="B3536" s="22"/>
      <c r="C3536" s="25"/>
      <c r="E3536" s="25"/>
      <c r="J3536" s="1"/>
      <c r="L3536" s="1"/>
    </row>
    <row r="3537" spans="1:12" ht="12.75">
      <c r="A3537" s="16"/>
      <c r="B3537" s="22"/>
      <c r="C3537" s="25"/>
      <c r="E3537" s="25"/>
      <c r="J3537" s="1"/>
      <c r="L3537" s="1"/>
    </row>
    <row r="3538" spans="1:12" ht="12.75">
      <c r="A3538" s="16"/>
      <c r="B3538" s="22"/>
      <c r="C3538" s="25"/>
      <c r="E3538" s="25"/>
      <c r="J3538" s="1"/>
      <c r="L3538" s="1"/>
    </row>
    <row r="3539" spans="1:12" ht="12.75">
      <c r="A3539" s="16"/>
      <c r="B3539" s="22"/>
      <c r="C3539" s="25"/>
      <c r="E3539" s="25"/>
      <c r="J3539" s="1"/>
      <c r="L3539" s="1"/>
    </row>
    <row r="3540" spans="1:12" ht="12.75">
      <c r="A3540" s="16"/>
      <c r="B3540" s="22"/>
      <c r="C3540" s="25"/>
      <c r="E3540" s="25"/>
      <c r="J3540" s="1"/>
      <c r="L3540" s="1"/>
    </row>
    <row r="3541" spans="1:12" ht="12.75">
      <c r="A3541" s="16"/>
      <c r="B3541" s="22"/>
      <c r="C3541" s="25"/>
      <c r="E3541" s="25"/>
      <c r="J3541" s="1"/>
      <c r="L3541" s="1"/>
    </row>
    <row r="3542" spans="1:12" ht="12.75">
      <c r="A3542" s="16"/>
      <c r="B3542" s="22"/>
      <c r="C3542" s="25"/>
      <c r="E3542" s="25"/>
      <c r="J3542" s="1"/>
      <c r="L3542" s="1"/>
    </row>
    <row r="3543" spans="1:12" ht="12.75">
      <c r="A3543" s="16"/>
      <c r="B3543" s="22"/>
      <c r="C3543" s="25"/>
      <c r="E3543" s="25"/>
      <c r="J3543" s="1"/>
      <c r="L3543" s="1"/>
    </row>
    <row r="3544" spans="1:12" ht="12.75">
      <c r="A3544" s="16"/>
      <c r="B3544" s="22"/>
      <c r="C3544" s="25"/>
      <c r="E3544" s="25"/>
      <c r="J3544" s="1"/>
      <c r="L3544" s="1"/>
    </row>
    <row r="3545" spans="1:12" ht="12.75">
      <c r="A3545" s="16"/>
      <c r="B3545" s="22"/>
      <c r="C3545" s="25"/>
      <c r="E3545" s="25"/>
      <c r="J3545" s="1"/>
      <c r="L3545" s="1"/>
    </row>
    <row r="3546" spans="1:12" ht="12.75">
      <c r="A3546" s="16"/>
      <c r="B3546" s="22"/>
      <c r="C3546" s="25"/>
      <c r="E3546" s="25"/>
      <c r="J3546" s="1"/>
      <c r="L3546" s="1"/>
    </row>
    <row r="3547" spans="1:12" ht="12.75">
      <c r="A3547" s="16"/>
      <c r="B3547" s="22"/>
      <c r="C3547" s="25"/>
      <c r="E3547" s="25"/>
      <c r="J3547" s="1"/>
      <c r="L3547" s="1"/>
    </row>
    <row r="3548" spans="1:12" ht="12.75">
      <c r="A3548" s="16"/>
      <c r="B3548" s="22"/>
      <c r="C3548" s="25"/>
      <c r="E3548" s="25"/>
      <c r="J3548" s="1"/>
      <c r="L3548" s="1"/>
    </row>
    <row r="3549" spans="1:12" ht="12.75">
      <c r="A3549" s="16"/>
      <c r="B3549" s="22"/>
      <c r="C3549" s="25"/>
      <c r="E3549" s="25"/>
      <c r="J3549" s="1"/>
      <c r="L3549" s="1"/>
    </row>
    <row r="3550" spans="1:12" ht="12.75">
      <c r="A3550" s="16"/>
      <c r="B3550" s="22"/>
      <c r="C3550" s="25"/>
      <c r="E3550" s="25"/>
      <c r="J3550" s="1"/>
      <c r="L3550" s="1"/>
    </row>
    <row r="3551" spans="1:12" ht="12.75">
      <c r="A3551" s="16"/>
      <c r="B3551" s="22"/>
      <c r="C3551" s="25"/>
      <c r="E3551" s="25"/>
      <c r="J3551" s="1"/>
      <c r="L3551" s="1"/>
    </row>
    <row r="3552" spans="1:12" ht="12.75">
      <c r="A3552" s="16"/>
      <c r="B3552" s="22"/>
      <c r="C3552" s="25"/>
      <c r="E3552" s="25"/>
      <c r="J3552" s="1"/>
      <c r="L3552" s="1"/>
    </row>
    <row r="3553" spans="1:12" ht="12.75">
      <c r="A3553" s="16"/>
      <c r="B3553" s="22"/>
      <c r="C3553" s="25"/>
      <c r="E3553" s="25"/>
      <c r="J3553" s="1"/>
      <c r="L3553" s="1"/>
    </row>
    <row r="3554" spans="1:12" ht="12.75">
      <c r="A3554" s="16"/>
      <c r="B3554" s="22"/>
      <c r="C3554" s="25"/>
      <c r="E3554" s="25"/>
      <c r="J3554" s="1"/>
      <c r="L3554" s="1"/>
    </row>
    <row r="3555" spans="1:12" ht="12.75">
      <c r="A3555" s="16"/>
      <c r="B3555" s="22"/>
      <c r="C3555" s="25"/>
      <c r="E3555" s="25"/>
      <c r="J3555" s="1"/>
      <c r="L3555" s="1"/>
    </row>
    <row r="3556" spans="1:12" ht="12.75">
      <c r="A3556" s="16"/>
      <c r="B3556" s="22"/>
      <c r="C3556" s="25"/>
      <c r="E3556" s="25"/>
      <c r="J3556" s="1"/>
      <c r="L3556" s="1"/>
    </row>
    <row r="3557" spans="1:12" ht="12.75">
      <c r="A3557" s="16"/>
      <c r="B3557" s="22"/>
      <c r="C3557" s="25"/>
      <c r="E3557" s="25"/>
      <c r="J3557" s="1"/>
      <c r="L3557" s="1"/>
    </row>
    <row r="3558" spans="1:12" ht="12.75">
      <c r="A3558" s="16"/>
      <c r="B3558" s="22"/>
      <c r="C3558" s="25"/>
      <c r="E3558" s="25"/>
      <c r="J3558" s="1"/>
      <c r="L3558" s="1"/>
    </row>
    <row r="3559" spans="1:12" ht="12.75">
      <c r="A3559" s="16"/>
      <c r="B3559" s="22"/>
      <c r="C3559" s="25"/>
      <c r="E3559" s="25"/>
      <c r="J3559" s="1"/>
      <c r="L3559" s="1"/>
    </row>
    <row r="3560" spans="1:12" ht="12.75">
      <c r="A3560" s="16"/>
      <c r="B3560" s="22"/>
      <c r="C3560" s="25"/>
      <c r="E3560" s="25"/>
      <c r="J3560" s="1"/>
      <c r="L3560" s="1"/>
    </row>
    <row r="3561" spans="1:12" ht="12.75">
      <c r="A3561" s="16"/>
      <c r="B3561" s="22"/>
      <c r="C3561" s="25"/>
      <c r="E3561" s="25"/>
      <c r="J3561" s="1"/>
      <c r="L3561" s="1"/>
    </row>
    <row r="3562" spans="1:12" ht="12.75">
      <c r="A3562" s="16"/>
      <c r="B3562" s="22"/>
      <c r="C3562" s="25"/>
      <c r="E3562" s="25"/>
      <c r="J3562" s="1"/>
      <c r="L3562" s="1"/>
    </row>
    <row r="3563" spans="1:12" ht="12.75">
      <c r="A3563" s="16"/>
      <c r="B3563" s="22"/>
      <c r="C3563" s="25"/>
      <c r="E3563" s="25"/>
      <c r="J3563" s="1"/>
      <c r="L3563" s="1"/>
    </row>
    <row r="3564" spans="1:12" ht="12.75">
      <c r="A3564" s="16"/>
      <c r="B3564" s="22"/>
      <c r="C3564" s="25"/>
      <c r="E3564" s="25"/>
      <c r="J3564" s="1"/>
      <c r="L3564" s="1"/>
    </row>
    <row r="3565" spans="1:12" ht="12.75">
      <c r="A3565" s="16"/>
      <c r="B3565" s="22"/>
      <c r="C3565" s="25"/>
      <c r="E3565" s="25"/>
      <c r="J3565" s="1"/>
      <c r="L3565" s="1"/>
    </row>
    <row r="3566" spans="1:12" ht="12.75">
      <c r="A3566" s="16"/>
      <c r="B3566" s="22"/>
      <c r="C3566" s="25"/>
      <c r="E3566" s="25"/>
      <c r="J3566" s="1"/>
      <c r="L3566" s="1"/>
    </row>
    <row r="3567" spans="1:12" ht="12.75">
      <c r="A3567" s="16"/>
      <c r="B3567" s="22"/>
      <c r="C3567" s="25"/>
      <c r="E3567" s="25"/>
      <c r="J3567" s="1"/>
      <c r="L3567" s="1"/>
    </row>
    <row r="3568" spans="1:12" ht="12.75">
      <c r="A3568" s="16"/>
      <c r="B3568" s="22"/>
      <c r="C3568" s="25"/>
      <c r="E3568" s="25"/>
      <c r="J3568" s="1"/>
      <c r="L3568" s="1"/>
    </row>
    <row r="3569" spans="1:12" ht="12.75">
      <c r="A3569" s="16"/>
      <c r="B3569" s="22"/>
      <c r="C3569" s="25"/>
      <c r="E3569" s="25"/>
      <c r="J3569" s="1"/>
      <c r="L3569" s="1"/>
    </row>
    <row r="3570" spans="1:12" ht="12.75">
      <c r="A3570" s="16"/>
      <c r="B3570" s="22"/>
      <c r="C3570" s="25"/>
      <c r="E3570" s="25"/>
      <c r="J3570" s="1"/>
      <c r="L3570" s="1"/>
    </row>
    <row r="3571" spans="1:12" ht="12.75">
      <c r="A3571" s="16"/>
      <c r="B3571" s="22"/>
      <c r="C3571" s="25"/>
      <c r="E3571" s="25"/>
      <c r="J3571" s="1"/>
      <c r="L3571" s="1"/>
    </row>
    <row r="3572" spans="1:12" ht="12.75">
      <c r="A3572" s="16"/>
      <c r="B3572" s="22"/>
      <c r="C3572" s="25"/>
      <c r="E3572" s="25"/>
      <c r="J3572" s="1"/>
      <c r="L3572" s="1"/>
    </row>
    <row r="3573" spans="1:12" ht="12.75">
      <c r="A3573" s="16"/>
      <c r="B3573" s="22"/>
      <c r="C3573" s="25"/>
      <c r="E3573" s="25"/>
      <c r="J3573" s="1"/>
      <c r="L3573" s="1"/>
    </row>
    <row r="3574" spans="1:12" ht="12.75">
      <c r="A3574" s="16"/>
      <c r="B3574" s="22"/>
      <c r="C3574" s="25"/>
      <c r="E3574" s="25"/>
      <c r="J3574" s="1"/>
      <c r="L3574" s="1"/>
    </row>
    <row r="3575" spans="1:12" ht="12.75">
      <c r="A3575" s="16"/>
      <c r="B3575" s="22"/>
      <c r="C3575" s="25"/>
      <c r="E3575" s="25"/>
      <c r="J3575" s="1"/>
      <c r="L3575" s="1"/>
    </row>
    <row r="3576" spans="1:12" ht="12.75">
      <c r="A3576" s="16"/>
      <c r="B3576" s="22"/>
      <c r="C3576" s="25"/>
      <c r="E3576" s="25"/>
      <c r="J3576" s="1"/>
      <c r="L3576" s="1"/>
    </row>
    <row r="3577" spans="1:12" ht="12.75">
      <c r="A3577" s="16"/>
      <c r="B3577" s="22"/>
      <c r="C3577" s="25"/>
      <c r="E3577" s="25"/>
      <c r="J3577" s="1"/>
      <c r="L3577" s="1"/>
    </row>
    <row r="3578" spans="1:12" ht="12.75">
      <c r="A3578" s="16"/>
      <c r="B3578" s="22"/>
      <c r="C3578" s="25"/>
      <c r="E3578" s="25"/>
      <c r="J3578" s="1"/>
      <c r="L3578" s="1"/>
    </row>
    <row r="3579" spans="1:12" ht="12.75">
      <c r="A3579" s="16"/>
      <c r="B3579" s="22"/>
      <c r="C3579" s="25"/>
      <c r="E3579" s="25"/>
      <c r="J3579" s="1"/>
      <c r="L3579" s="1"/>
    </row>
    <row r="3580" spans="1:12" ht="12.75">
      <c r="A3580" s="16"/>
      <c r="B3580" s="22"/>
      <c r="C3580" s="25"/>
      <c r="E3580" s="25"/>
      <c r="J3580" s="1"/>
      <c r="L3580" s="1"/>
    </row>
    <row r="3581" spans="1:12" ht="12.75">
      <c r="A3581" s="16"/>
      <c r="B3581" s="22"/>
      <c r="C3581" s="25"/>
      <c r="E3581" s="25"/>
      <c r="J3581" s="1"/>
      <c r="L3581" s="1"/>
    </row>
    <row r="3582" spans="1:12" ht="12.75">
      <c r="A3582" s="16"/>
      <c r="B3582" s="22"/>
      <c r="C3582" s="25"/>
      <c r="E3582" s="25"/>
      <c r="J3582" s="1"/>
      <c r="L3582" s="1"/>
    </row>
    <row r="3583" spans="1:12" ht="12.75">
      <c r="A3583" s="16"/>
      <c r="B3583" s="22"/>
      <c r="C3583" s="25"/>
      <c r="E3583" s="25"/>
      <c r="J3583" s="1"/>
      <c r="L3583" s="1"/>
    </row>
    <row r="3584" spans="1:12" ht="12.75">
      <c r="A3584" s="16"/>
      <c r="B3584" s="22"/>
      <c r="C3584" s="25"/>
      <c r="E3584" s="25"/>
      <c r="J3584" s="1"/>
      <c r="L3584" s="1"/>
    </row>
    <row r="3585" spans="1:12" ht="12.75">
      <c r="A3585" s="16"/>
      <c r="B3585" s="22"/>
      <c r="C3585" s="25"/>
      <c r="E3585" s="25"/>
      <c r="J3585" s="1"/>
      <c r="L3585" s="1"/>
    </row>
    <row r="3586" spans="1:12" ht="12.75">
      <c r="A3586" s="16"/>
      <c r="B3586" s="22"/>
      <c r="C3586" s="25"/>
      <c r="E3586" s="25"/>
      <c r="J3586" s="1"/>
      <c r="L3586" s="1"/>
    </row>
    <row r="3587" spans="1:12" ht="12.75">
      <c r="A3587" s="16"/>
      <c r="B3587" s="22"/>
      <c r="C3587" s="25"/>
      <c r="E3587" s="25"/>
      <c r="J3587" s="1"/>
      <c r="L3587" s="1"/>
    </row>
    <row r="3588" spans="1:12" ht="12.75">
      <c r="A3588" s="16"/>
      <c r="B3588" s="22"/>
      <c r="C3588" s="25"/>
      <c r="E3588" s="25"/>
      <c r="J3588" s="1"/>
      <c r="L3588" s="1"/>
    </row>
    <row r="3589" spans="1:12" ht="12.75">
      <c r="A3589" s="16"/>
      <c r="B3589" s="22"/>
      <c r="C3589" s="25"/>
      <c r="E3589" s="25"/>
      <c r="J3589" s="1"/>
      <c r="L3589" s="1"/>
    </row>
    <row r="3590" spans="1:12" ht="12.75">
      <c r="A3590" s="16"/>
      <c r="B3590" s="22"/>
      <c r="C3590" s="25"/>
      <c r="E3590" s="25"/>
      <c r="J3590" s="1"/>
      <c r="L3590" s="1"/>
    </row>
    <row r="3591" spans="1:12" ht="12.75">
      <c r="A3591" s="16"/>
      <c r="B3591" s="22"/>
      <c r="C3591" s="25"/>
      <c r="E3591" s="25"/>
      <c r="J3591" s="1"/>
      <c r="L3591" s="1"/>
    </row>
    <row r="3592" spans="1:12" ht="12.75">
      <c r="A3592" s="16"/>
      <c r="B3592" s="22"/>
      <c r="C3592" s="25"/>
      <c r="E3592" s="25"/>
      <c r="J3592" s="1"/>
      <c r="L3592" s="1"/>
    </row>
    <row r="3593" spans="1:12" ht="12.75">
      <c r="A3593" s="16"/>
      <c r="B3593" s="22"/>
      <c r="C3593" s="25"/>
      <c r="E3593" s="25"/>
      <c r="J3593" s="1"/>
      <c r="L3593" s="1"/>
    </row>
    <row r="3594" spans="1:12" ht="12.75">
      <c r="A3594" s="16"/>
      <c r="B3594" s="22"/>
      <c r="C3594" s="25"/>
      <c r="E3594" s="25"/>
      <c r="J3594" s="1"/>
      <c r="L3594" s="1"/>
    </row>
    <row r="3595" spans="1:12" ht="12.75">
      <c r="A3595" s="16"/>
      <c r="B3595" s="22"/>
      <c r="C3595" s="25"/>
      <c r="E3595" s="25"/>
      <c r="J3595" s="1"/>
      <c r="L3595" s="1"/>
    </row>
    <row r="3596" spans="1:12" ht="12.75">
      <c r="A3596" s="16"/>
      <c r="B3596" s="22"/>
      <c r="C3596" s="25"/>
      <c r="E3596" s="25"/>
      <c r="J3596" s="1"/>
      <c r="L3596" s="1"/>
    </row>
    <row r="3597" spans="1:12" ht="12.75">
      <c r="A3597" s="16"/>
      <c r="B3597" s="22"/>
      <c r="C3597" s="25"/>
      <c r="E3597" s="25"/>
      <c r="J3597" s="1"/>
      <c r="L3597" s="1"/>
    </row>
    <row r="3598" spans="1:12" ht="12.75">
      <c r="A3598" s="16"/>
      <c r="B3598" s="22"/>
      <c r="C3598" s="25"/>
      <c r="E3598" s="25"/>
      <c r="J3598" s="1"/>
      <c r="L3598" s="1"/>
    </row>
    <row r="3599" spans="1:12" ht="12.75">
      <c r="A3599" s="16"/>
      <c r="B3599" s="22"/>
      <c r="C3599" s="25"/>
      <c r="E3599" s="25"/>
      <c r="J3599" s="1"/>
      <c r="L3599" s="1"/>
    </row>
    <row r="3600" spans="1:12" ht="12.75">
      <c r="A3600" s="16"/>
      <c r="B3600" s="22"/>
      <c r="C3600" s="25"/>
      <c r="E3600" s="25"/>
      <c r="J3600" s="1"/>
      <c r="L3600" s="1"/>
    </row>
    <row r="3601" spans="1:12" ht="12.75">
      <c r="A3601" s="16"/>
      <c r="B3601" s="22"/>
      <c r="C3601" s="25"/>
      <c r="E3601" s="25"/>
      <c r="J3601" s="1"/>
      <c r="L3601" s="1"/>
    </row>
    <row r="3602" spans="1:12" ht="12.75">
      <c r="A3602" s="16"/>
      <c r="B3602" s="22"/>
      <c r="C3602" s="25"/>
      <c r="E3602" s="25"/>
      <c r="J3602" s="1"/>
      <c r="L3602" s="1"/>
    </row>
    <row r="3603" spans="1:12" ht="12.75">
      <c r="A3603" s="16"/>
      <c r="B3603" s="22"/>
      <c r="C3603" s="25"/>
      <c r="E3603" s="25"/>
      <c r="J3603" s="1"/>
      <c r="L3603" s="1"/>
    </row>
    <row r="3604" spans="1:12" ht="12.75">
      <c r="A3604" s="16"/>
      <c r="B3604" s="22"/>
      <c r="C3604" s="25"/>
      <c r="E3604" s="25"/>
      <c r="J3604" s="1"/>
      <c r="L3604" s="1"/>
    </row>
    <row r="3605" spans="1:12" ht="12.75">
      <c r="A3605" s="16"/>
      <c r="B3605" s="22"/>
      <c r="C3605" s="25"/>
      <c r="E3605" s="25"/>
      <c r="J3605" s="1"/>
      <c r="L3605" s="1"/>
    </row>
    <row r="3606" spans="1:12" ht="12.75">
      <c r="A3606" s="16"/>
      <c r="B3606" s="22"/>
      <c r="C3606" s="25"/>
      <c r="E3606" s="25"/>
      <c r="J3606" s="1"/>
      <c r="L3606" s="1"/>
    </row>
    <row r="3607" spans="1:12" ht="12.75">
      <c r="A3607" s="16"/>
      <c r="B3607" s="22"/>
      <c r="C3607" s="25"/>
      <c r="E3607" s="25"/>
      <c r="J3607" s="1"/>
      <c r="L3607" s="1"/>
    </row>
    <row r="3608" spans="1:12" ht="12.75">
      <c r="A3608" s="16"/>
      <c r="B3608" s="22"/>
      <c r="C3608" s="25"/>
      <c r="E3608" s="25"/>
      <c r="J3608" s="1"/>
      <c r="L3608" s="1"/>
    </row>
    <row r="3609" spans="1:12" ht="12.75">
      <c r="A3609" s="16"/>
      <c r="B3609" s="22"/>
      <c r="C3609" s="25"/>
      <c r="E3609" s="25"/>
      <c r="J3609" s="1"/>
      <c r="L3609" s="1"/>
    </row>
    <row r="3610" spans="1:12" ht="12.75">
      <c r="A3610" s="16"/>
      <c r="B3610" s="22"/>
      <c r="C3610" s="25"/>
      <c r="E3610" s="25"/>
      <c r="J3610" s="1"/>
      <c r="L3610" s="1"/>
    </row>
    <row r="3611" spans="1:12" ht="12.75">
      <c r="A3611" s="16"/>
      <c r="B3611" s="22"/>
      <c r="C3611" s="25"/>
      <c r="E3611" s="25"/>
      <c r="J3611" s="1"/>
      <c r="L3611" s="1"/>
    </row>
    <row r="3612" spans="1:12" ht="12.75">
      <c r="A3612" s="16"/>
      <c r="B3612" s="22"/>
      <c r="C3612" s="25"/>
      <c r="E3612" s="25"/>
      <c r="J3612" s="1"/>
      <c r="L3612" s="1"/>
    </row>
    <row r="3613" spans="1:12" ht="12.75">
      <c r="A3613" s="16"/>
      <c r="B3613" s="22"/>
      <c r="C3613" s="25"/>
      <c r="E3613" s="25"/>
      <c r="J3613" s="1"/>
      <c r="L3613" s="1"/>
    </row>
    <row r="3614" spans="1:12" ht="12.75">
      <c r="A3614" s="16"/>
      <c r="B3614" s="22"/>
      <c r="C3614" s="25"/>
      <c r="E3614" s="25"/>
      <c r="J3614" s="1"/>
      <c r="L3614" s="1"/>
    </row>
    <row r="3615" spans="1:12" ht="12.75">
      <c r="A3615" s="16"/>
      <c r="B3615" s="22"/>
      <c r="C3615" s="25"/>
      <c r="E3615" s="25"/>
      <c r="J3615" s="1"/>
      <c r="L3615" s="1"/>
    </row>
    <row r="3616" spans="1:12" ht="12.75">
      <c r="A3616" s="16"/>
      <c r="B3616" s="22"/>
      <c r="C3616" s="25"/>
      <c r="E3616" s="25"/>
      <c r="J3616" s="1"/>
      <c r="L3616" s="1"/>
    </row>
    <row r="3617" spans="1:12" ht="12.75">
      <c r="A3617" s="16"/>
      <c r="B3617" s="22"/>
      <c r="C3617" s="25"/>
      <c r="E3617" s="25"/>
      <c r="J3617" s="1"/>
      <c r="L3617" s="1"/>
    </row>
    <row r="3618" spans="1:12" ht="12.75">
      <c r="A3618" s="16"/>
      <c r="B3618" s="22"/>
      <c r="C3618" s="25"/>
      <c r="E3618" s="25"/>
      <c r="J3618" s="1"/>
      <c r="L3618" s="1"/>
    </row>
    <row r="3619" spans="1:12" ht="12.75">
      <c r="A3619" s="16"/>
      <c r="B3619" s="22"/>
      <c r="C3619" s="25"/>
      <c r="E3619" s="25"/>
      <c r="J3619" s="1"/>
      <c r="L3619" s="1"/>
    </row>
    <row r="3620" spans="1:12" ht="12.75">
      <c r="A3620" s="16"/>
      <c r="B3620" s="22"/>
      <c r="C3620" s="25"/>
      <c r="E3620" s="25"/>
      <c r="J3620" s="1"/>
      <c r="L3620" s="1"/>
    </row>
    <row r="3621" spans="1:12" ht="12.75">
      <c r="A3621" s="16"/>
      <c r="B3621" s="22"/>
      <c r="C3621" s="25"/>
      <c r="E3621" s="25"/>
      <c r="J3621" s="1"/>
      <c r="L3621" s="1"/>
    </row>
    <row r="3622" spans="1:12" ht="12.75">
      <c r="A3622" s="16"/>
      <c r="B3622" s="22"/>
      <c r="C3622" s="25"/>
      <c r="E3622" s="25"/>
      <c r="J3622" s="1"/>
      <c r="L3622" s="1"/>
    </row>
    <row r="3623" spans="1:12" ht="12.75">
      <c r="A3623" s="16"/>
      <c r="B3623" s="22"/>
      <c r="C3623" s="25"/>
      <c r="E3623" s="25"/>
      <c r="J3623" s="1"/>
      <c r="L3623" s="1"/>
    </row>
    <row r="3624" spans="1:12" ht="12.75">
      <c r="A3624" s="16"/>
      <c r="B3624" s="22"/>
      <c r="C3624" s="25"/>
      <c r="E3624" s="25"/>
      <c r="J3624" s="1"/>
      <c r="L3624" s="1"/>
    </row>
    <row r="3625" spans="1:12" ht="12.75">
      <c r="A3625" s="16"/>
      <c r="B3625" s="22"/>
      <c r="C3625" s="25"/>
      <c r="E3625" s="25"/>
      <c r="J3625" s="1"/>
      <c r="L3625" s="1"/>
    </row>
    <row r="3626" spans="1:12" ht="12.75">
      <c r="A3626" s="16"/>
      <c r="B3626" s="22"/>
      <c r="C3626" s="25"/>
      <c r="E3626" s="25"/>
      <c r="J3626" s="1"/>
      <c r="L3626" s="1"/>
    </row>
    <row r="3627" spans="1:12" ht="12.75">
      <c r="A3627" s="16"/>
      <c r="B3627" s="22"/>
      <c r="C3627" s="25"/>
      <c r="E3627" s="25"/>
      <c r="J3627" s="1"/>
      <c r="L3627" s="1"/>
    </row>
    <row r="3628" spans="1:12" ht="12.75">
      <c r="A3628" s="16"/>
      <c r="B3628" s="22"/>
      <c r="C3628" s="25"/>
      <c r="E3628" s="25"/>
      <c r="J3628" s="1"/>
      <c r="L3628" s="1"/>
    </row>
    <row r="3629" spans="1:12" ht="12.75">
      <c r="A3629" s="16"/>
      <c r="B3629" s="22"/>
      <c r="C3629" s="25"/>
      <c r="E3629" s="25"/>
      <c r="J3629" s="1"/>
      <c r="L3629" s="1"/>
    </row>
    <row r="3630" spans="1:12" ht="12.75">
      <c r="A3630" s="16"/>
      <c r="B3630" s="22"/>
      <c r="C3630" s="25"/>
      <c r="E3630" s="25"/>
      <c r="J3630" s="1"/>
      <c r="L3630" s="1"/>
    </row>
    <row r="3631" spans="1:12" ht="12.75">
      <c r="A3631" s="16"/>
      <c r="B3631" s="22"/>
      <c r="C3631" s="25"/>
      <c r="E3631" s="25"/>
      <c r="J3631" s="1"/>
      <c r="L3631" s="1"/>
    </row>
    <row r="3632" spans="1:12" ht="12.75">
      <c r="A3632" s="16"/>
      <c r="B3632" s="22"/>
      <c r="C3632" s="25"/>
      <c r="E3632" s="25"/>
      <c r="J3632" s="1"/>
      <c r="L3632" s="1"/>
    </row>
    <row r="3633" spans="1:12" ht="12.75">
      <c r="A3633" s="16"/>
      <c r="B3633" s="22"/>
      <c r="C3633" s="25"/>
      <c r="E3633" s="25"/>
      <c r="J3633" s="1"/>
      <c r="L3633" s="1"/>
    </row>
    <row r="3634" spans="1:12" ht="12.75">
      <c r="A3634" s="16"/>
      <c r="B3634" s="22"/>
      <c r="C3634" s="25"/>
      <c r="E3634" s="25"/>
      <c r="J3634" s="1"/>
      <c r="L3634" s="1"/>
    </row>
    <row r="3635" spans="1:12" ht="12.75">
      <c r="A3635" s="16"/>
      <c r="B3635" s="22"/>
      <c r="C3635" s="25"/>
      <c r="E3635" s="25"/>
      <c r="J3635" s="1"/>
      <c r="L3635" s="1"/>
    </row>
    <row r="3636" spans="1:12" ht="12.75">
      <c r="A3636" s="16"/>
      <c r="B3636" s="22"/>
      <c r="C3636" s="25"/>
      <c r="E3636" s="25"/>
      <c r="J3636" s="1"/>
      <c r="L3636" s="1"/>
    </row>
    <row r="3637" spans="1:12" ht="12.75">
      <c r="A3637" s="16"/>
      <c r="B3637" s="22"/>
      <c r="C3637" s="25"/>
      <c r="E3637" s="25"/>
      <c r="J3637" s="1"/>
      <c r="L3637" s="1"/>
    </row>
    <row r="3638" spans="1:12" ht="12.75">
      <c r="A3638" s="16"/>
      <c r="B3638" s="22"/>
      <c r="C3638" s="25"/>
      <c r="E3638" s="25"/>
      <c r="J3638" s="1"/>
      <c r="L3638" s="1"/>
    </row>
    <row r="3639" spans="1:12" ht="12.75">
      <c r="A3639" s="16"/>
      <c r="B3639" s="22"/>
      <c r="C3639" s="25"/>
      <c r="E3639" s="25"/>
      <c r="J3639" s="1"/>
      <c r="L3639" s="1"/>
    </row>
    <row r="3640" spans="1:12" ht="12.75">
      <c r="A3640" s="16"/>
      <c r="B3640" s="22"/>
      <c r="C3640" s="25"/>
      <c r="E3640" s="25"/>
      <c r="J3640" s="1"/>
      <c r="L3640" s="1"/>
    </row>
    <row r="3641" spans="1:12" ht="12.75">
      <c r="A3641" s="16"/>
      <c r="B3641" s="22"/>
      <c r="C3641" s="25"/>
      <c r="E3641" s="25"/>
      <c r="J3641" s="1"/>
      <c r="L3641" s="1"/>
    </row>
    <row r="3642" spans="1:12" ht="12.75">
      <c r="A3642" s="16"/>
      <c r="B3642" s="22"/>
      <c r="C3642" s="25"/>
      <c r="E3642" s="25"/>
      <c r="J3642" s="1"/>
      <c r="L3642" s="1"/>
    </row>
    <row r="3643" spans="1:12" ht="12.75">
      <c r="A3643" s="16"/>
      <c r="B3643" s="22"/>
      <c r="C3643" s="25"/>
      <c r="E3643" s="25"/>
      <c r="J3643" s="1"/>
      <c r="L3643" s="1"/>
    </row>
    <row r="3644" spans="1:12" ht="12.75">
      <c r="A3644" s="16"/>
      <c r="B3644" s="22"/>
      <c r="C3644" s="25"/>
      <c r="E3644" s="25"/>
      <c r="J3644" s="1"/>
      <c r="L3644" s="1"/>
    </row>
    <row r="3645" spans="1:12" ht="12.75">
      <c r="A3645" s="16"/>
      <c r="B3645" s="22"/>
      <c r="C3645" s="25"/>
      <c r="E3645" s="25"/>
      <c r="J3645" s="1"/>
      <c r="L3645" s="1"/>
    </row>
    <row r="3646" spans="1:12" ht="12.75">
      <c r="A3646" s="16"/>
      <c r="B3646" s="22"/>
      <c r="C3646" s="25"/>
      <c r="E3646" s="25"/>
      <c r="J3646" s="1"/>
      <c r="L3646" s="1"/>
    </row>
    <row r="3647" spans="1:12" ht="12.75">
      <c r="A3647" s="16"/>
      <c r="B3647" s="22"/>
      <c r="C3647" s="25"/>
      <c r="E3647" s="25"/>
      <c r="J3647" s="1"/>
      <c r="L3647" s="1"/>
    </row>
    <row r="3648" spans="1:12" ht="12.75">
      <c r="A3648" s="16"/>
      <c r="B3648" s="22"/>
      <c r="C3648" s="25"/>
      <c r="E3648" s="25"/>
      <c r="J3648" s="1"/>
      <c r="L3648" s="1"/>
    </row>
    <row r="3649" spans="1:12" ht="12.75">
      <c r="A3649" s="16"/>
      <c r="B3649" s="22"/>
      <c r="C3649" s="25"/>
      <c r="E3649" s="25"/>
      <c r="J3649" s="1"/>
      <c r="L3649" s="1"/>
    </row>
    <row r="3650" spans="1:12" ht="12.75">
      <c r="A3650" s="16"/>
      <c r="B3650" s="22"/>
      <c r="C3650" s="25"/>
      <c r="E3650" s="25"/>
      <c r="J3650" s="1"/>
      <c r="L3650" s="1"/>
    </row>
    <row r="3651" spans="1:12" ht="12.75">
      <c r="A3651" s="16"/>
      <c r="B3651" s="22"/>
      <c r="C3651" s="25"/>
      <c r="E3651" s="25"/>
      <c r="J3651" s="1"/>
      <c r="L3651" s="1"/>
    </row>
    <row r="3652" spans="1:12" ht="12.75">
      <c r="A3652" s="16"/>
      <c r="B3652" s="22"/>
      <c r="C3652" s="25"/>
      <c r="E3652" s="25"/>
      <c r="J3652" s="1"/>
      <c r="L3652" s="1"/>
    </row>
    <row r="3653" spans="1:12" ht="12.75">
      <c r="A3653" s="16"/>
      <c r="B3653" s="22"/>
      <c r="C3653" s="25"/>
      <c r="E3653" s="25"/>
      <c r="J3653" s="1"/>
      <c r="L3653" s="1"/>
    </row>
    <row r="3654" spans="1:12" ht="12.75">
      <c r="A3654" s="16"/>
      <c r="B3654" s="22"/>
      <c r="C3654" s="25"/>
      <c r="E3654" s="25"/>
      <c r="J3654" s="1"/>
      <c r="L3654" s="1"/>
    </row>
    <row r="3655" spans="1:12" ht="12.75">
      <c r="A3655" s="16"/>
      <c r="B3655" s="22"/>
      <c r="C3655" s="25"/>
      <c r="E3655" s="25"/>
      <c r="J3655" s="1"/>
      <c r="L3655" s="1"/>
    </row>
    <row r="3656" spans="1:12" ht="12.75">
      <c r="A3656" s="16"/>
      <c r="B3656" s="22"/>
      <c r="C3656" s="25"/>
      <c r="E3656" s="25"/>
      <c r="J3656" s="1"/>
      <c r="L3656" s="1"/>
    </row>
    <row r="3657" spans="1:12" ht="12.75">
      <c r="A3657" s="16"/>
      <c r="B3657" s="22"/>
      <c r="C3657" s="25"/>
      <c r="E3657" s="25"/>
      <c r="J3657" s="1"/>
      <c r="L3657" s="1"/>
    </row>
    <row r="3658" spans="1:12" ht="12.75">
      <c r="A3658" s="16"/>
      <c r="B3658" s="22"/>
      <c r="C3658" s="25"/>
      <c r="E3658" s="25"/>
      <c r="J3658" s="1"/>
      <c r="L3658" s="1"/>
    </row>
    <row r="3659" spans="1:12" ht="12.75">
      <c r="A3659" s="16"/>
      <c r="B3659" s="22"/>
      <c r="C3659" s="25"/>
      <c r="E3659" s="25"/>
      <c r="J3659" s="1"/>
      <c r="L3659" s="1"/>
    </row>
    <row r="3660" spans="1:12" ht="12.75">
      <c r="A3660" s="16"/>
      <c r="B3660" s="22"/>
      <c r="C3660" s="25"/>
      <c r="E3660" s="25"/>
      <c r="J3660" s="1"/>
      <c r="L3660" s="1"/>
    </row>
    <row r="3661" spans="1:12" ht="12.75">
      <c r="A3661" s="16"/>
      <c r="B3661" s="22"/>
      <c r="C3661" s="25"/>
      <c r="E3661" s="25"/>
      <c r="J3661" s="1"/>
      <c r="L3661" s="1"/>
    </row>
    <row r="3662" spans="1:12" ht="12.75">
      <c r="A3662" s="16"/>
      <c r="B3662" s="22"/>
      <c r="C3662" s="25"/>
      <c r="E3662" s="25"/>
      <c r="J3662" s="1"/>
      <c r="L3662" s="1"/>
    </row>
    <row r="3663" spans="1:12" ht="12.75">
      <c r="A3663" s="16"/>
      <c r="B3663" s="22"/>
      <c r="C3663" s="25"/>
      <c r="E3663" s="25"/>
      <c r="J3663" s="1"/>
      <c r="L3663" s="1"/>
    </row>
    <row r="3664" spans="1:12" ht="12.75">
      <c r="A3664" s="16"/>
      <c r="B3664" s="22"/>
      <c r="C3664" s="25"/>
      <c r="E3664" s="25"/>
      <c r="J3664" s="1"/>
      <c r="L3664" s="1"/>
    </row>
    <row r="3665" spans="1:12" ht="12.75">
      <c r="A3665" s="16"/>
      <c r="B3665" s="22"/>
      <c r="C3665" s="25"/>
      <c r="E3665" s="25"/>
      <c r="J3665" s="1"/>
      <c r="L3665" s="1"/>
    </row>
    <row r="3666" spans="1:12" ht="12.75">
      <c r="A3666" s="16"/>
      <c r="B3666" s="22"/>
      <c r="C3666" s="25"/>
      <c r="E3666" s="25"/>
      <c r="J3666" s="1"/>
      <c r="L3666" s="1"/>
    </row>
    <row r="3667" spans="1:12" ht="12.75">
      <c r="A3667" s="16"/>
      <c r="B3667" s="22"/>
      <c r="C3667" s="25"/>
      <c r="E3667" s="25"/>
      <c r="J3667" s="1"/>
      <c r="L3667" s="1"/>
    </row>
    <row r="3668" spans="1:12" ht="12.75">
      <c r="A3668" s="16"/>
      <c r="B3668" s="22"/>
      <c r="C3668" s="25"/>
      <c r="E3668" s="25"/>
      <c r="J3668" s="1"/>
      <c r="L3668" s="1"/>
    </row>
    <row r="3669" spans="1:12" ht="12.75">
      <c r="A3669" s="16"/>
      <c r="B3669" s="22"/>
      <c r="C3669" s="25"/>
      <c r="E3669" s="25"/>
      <c r="J3669" s="1"/>
      <c r="L3669" s="1"/>
    </row>
    <row r="3670" spans="1:12" ht="12.75">
      <c r="A3670" s="16"/>
      <c r="B3670" s="22"/>
      <c r="C3670" s="25"/>
      <c r="E3670" s="25"/>
      <c r="J3670" s="1"/>
      <c r="L3670" s="1"/>
    </row>
    <row r="3671" spans="1:12" ht="12.75">
      <c r="A3671" s="16"/>
      <c r="B3671" s="22"/>
      <c r="C3671" s="25"/>
      <c r="E3671" s="25"/>
      <c r="J3671" s="1"/>
      <c r="L3671" s="1"/>
    </row>
    <row r="3672" spans="1:12" ht="12.75">
      <c r="A3672" s="16"/>
      <c r="B3672" s="22"/>
      <c r="C3672" s="25"/>
      <c r="E3672" s="25"/>
      <c r="J3672" s="1"/>
      <c r="L3672" s="1"/>
    </row>
    <row r="3673" spans="1:12" ht="12.75">
      <c r="A3673" s="16"/>
      <c r="B3673" s="22"/>
      <c r="C3673" s="25"/>
      <c r="E3673" s="25"/>
      <c r="J3673" s="1"/>
      <c r="L3673" s="1"/>
    </row>
    <row r="3674" spans="1:12" ht="12.75">
      <c r="A3674" s="16"/>
      <c r="B3674" s="22"/>
      <c r="C3674" s="25"/>
      <c r="E3674" s="25"/>
      <c r="J3674" s="1"/>
      <c r="L3674" s="1"/>
    </row>
    <row r="3675" spans="1:12" ht="12.75">
      <c r="A3675" s="16"/>
      <c r="B3675" s="22"/>
      <c r="C3675" s="25"/>
      <c r="E3675" s="25"/>
      <c r="J3675" s="1"/>
      <c r="L3675" s="1"/>
    </row>
    <row r="3676" spans="1:12" ht="12.75">
      <c r="A3676" s="16"/>
      <c r="B3676" s="22"/>
      <c r="C3676" s="25"/>
      <c r="E3676" s="25"/>
      <c r="J3676" s="1"/>
      <c r="L3676" s="1"/>
    </row>
    <row r="3677" spans="1:12" ht="12.75">
      <c r="A3677" s="16"/>
      <c r="B3677" s="22"/>
      <c r="C3677" s="25"/>
      <c r="E3677" s="25"/>
      <c r="J3677" s="1"/>
      <c r="L3677" s="1"/>
    </row>
    <row r="3678" spans="1:12" ht="12.75">
      <c r="A3678" s="16"/>
      <c r="B3678" s="22"/>
      <c r="C3678" s="25"/>
      <c r="E3678" s="25"/>
      <c r="J3678" s="1"/>
      <c r="L3678" s="1"/>
    </row>
    <row r="3679" spans="1:12" ht="12.75">
      <c r="A3679" s="16"/>
      <c r="B3679" s="22"/>
      <c r="C3679" s="25"/>
      <c r="E3679" s="25"/>
      <c r="J3679" s="1"/>
      <c r="L3679" s="1"/>
    </row>
    <row r="3680" spans="1:12" ht="12.75">
      <c r="A3680" s="16"/>
      <c r="B3680" s="22"/>
      <c r="C3680" s="25"/>
      <c r="E3680" s="25"/>
      <c r="J3680" s="1"/>
      <c r="L3680" s="1"/>
    </row>
    <row r="3681" spans="1:12" ht="12.75">
      <c r="A3681" s="16"/>
      <c r="B3681" s="22"/>
      <c r="C3681" s="25"/>
      <c r="E3681" s="25"/>
      <c r="J3681" s="1"/>
      <c r="L3681" s="1"/>
    </row>
    <row r="3682" spans="1:12" ht="12.75">
      <c r="A3682" s="16"/>
      <c r="B3682" s="22"/>
      <c r="C3682" s="25"/>
      <c r="E3682" s="25"/>
      <c r="J3682" s="1"/>
      <c r="L3682" s="1"/>
    </row>
    <row r="3683" spans="1:12" ht="12.75">
      <c r="A3683" s="16"/>
      <c r="B3683" s="22"/>
      <c r="C3683" s="25"/>
      <c r="E3683" s="25"/>
      <c r="J3683" s="1"/>
      <c r="L3683" s="1"/>
    </row>
    <row r="3684" spans="1:12" ht="12.75">
      <c r="A3684" s="16"/>
      <c r="B3684" s="22"/>
      <c r="C3684" s="25"/>
      <c r="E3684" s="25"/>
      <c r="J3684" s="1"/>
      <c r="L3684" s="1"/>
    </row>
    <row r="3685" spans="1:12" ht="12.75">
      <c r="A3685" s="16"/>
      <c r="B3685" s="22"/>
      <c r="C3685" s="25"/>
      <c r="E3685" s="25"/>
      <c r="J3685" s="1"/>
      <c r="L3685" s="1"/>
    </row>
    <row r="3686" spans="1:12" ht="12.75">
      <c r="A3686" s="16"/>
      <c r="B3686" s="22"/>
      <c r="C3686" s="25"/>
      <c r="E3686" s="25"/>
      <c r="J3686" s="1"/>
      <c r="L3686" s="1"/>
    </row>
    <row r="3687" spans="1:12" ht="12.75">
      <c r="A3687" s="16"/>
      <c r="B3687" s="22"/>
      <c r="C3687" s="25"/>
      <c r="E3687" s="25"/>
      <c r="J3687" s="1"/>
      <c r="L3687" s="1"/>
    </row>
    <row r="3688" spans="1:12" ht="12.75">
      <c r="A3688" s="16"/>
      <c r="B3688" s="22"/>
      <c r="C3688" s="25"/>
      <c r="E3688" s="25"/>
      <c r="J3688" s="1"/>
      <c r="L3688" s="1"/>
    </row>
    <row r="3689" spans="1:12" ht="12.75">
      <c r="A3689" s="16"/>
      <c r="B3689" s="22"/>
      <c r="C3689" s="25"/>
      <c r="E3689" s="25"/>
      <c r="J3689" s="1"/>
      <c r="L3689" s="1"/>
    </row>
    <row r="3690" spans="1:12" ht="12.75">
      <c r="A3690" s="16"/>
      <c r="B3690" s="22"/>
      <c r="C3690" s="25"/>
      <c r="E3690" s="25"/>
      <c r="J3690" s="1"/>
      <c r="L3690" s="1"/>
    </row>
    <row r="3691" spans="1:12" ht="12.75">
      <c r="A3691" s="16"/>
      <c r="B3691" s="22"/>
      <c r="C3691" s="25"/>
      <c r="E3691" s="25"/>
      <c r="J3691" s="1"/>
      <c r="L3691" s="1"/>
    </row>
    <row r="3692" spans="1:12" ht="12.75">
      <c r="A3692" s="16"/>
      <c r="B3692" s="22"/>
      <c r="C3692" s="25"/>
      <c r="E3692" s="25"/>
      <c r="J3692" s="1"/>
      <c r="L3692" s="1"/>
    </row>
    <row r="3693" spans="1:12" ht="12.75">
      <c r="A3693" s="16"/>
      <c r="B3693" s="22"/>
      <c r="C3693" s="25"/>
      <c r="E3693" s="25"/>
      <c r="J3693" s="1"/>
      <c r="L3693" s="1"/>
    </row>
    <row r="3694" spans="1:12" ht="12.75">
      <c r="A3694" s="16"/>
      <c r="B3694" s="22"/>
      <c r="C3694" s="25"/>
      <c r="E3694" s="25"/>
      <c r="J3694" s="1"/>
      <c r="L3694" s="1"/>
    </row>
    <row r="3695" spans="1:12" ht="12.75">
      <c r="A3695" s="16"/>
      <c r="B3695" s="22"/>
      <c r="C3695" s="25"/>
      <c r="E3695" s="25"/>
      <c r="J3695" s="1"/>
      <c r="L3695" s="1"/>
    </row>
    <row r="3696" spans="1:12" ht="12.75">
      <c r="A3696" s="16"/>
      <c r="B3696" s="22"/>
      <c r="C3696" s="25"/>
      <c r="E3696" s="25"/>
      <c r="J3696" s="1"/>
      <c r="L3696" s="1"/>
    </row>
    <row r="3697" spans="1:12" ht="12.75">
      <c r="A3697" s="16"/>
      <c r="B3697" s="22"/>
      <c r="C3697" s="25"/>
      <c r="E3697" s="25"/>
      <c r="J3697" s="1"/>
      <c r="L3697" s="1"/>
    </row>
    <row r="3698" spans="1:12" ht="12.75">
      <c r="A3698" s="16"/>
      <c r="B3698" s="22"/>
      <c r="C3698" s="25"/>
      <c r="E3698" s="25"/>
      <c r="J3698" s="1"/>
      <c r="L3698" s="1"/>
    </row>
    <row r="3699" spans="1:12" ht="12.75">
      <c r="A3699" s="16"/>
      <c r="B3699" s="22"/>
      <c r="C3699" s="25"/>
      <c r="E3699" s="25"/>
      <c r="J3699" s="1"/>
      <c r="L3699" s="1"/>
    </row>
    <row r="3700" spans="1:12" ht="12.75">
      <c r="A3700" s="16"/>
      <c r="B3700" s="22"/>
      <c r="C3700" s="25"/>
      <c r="E3700" s="25"/>
      <c r="J3700" s="1"/>
      <c r="L3700" s="1"/>
    </row>
    <row r="3701" spans="1:12" ht="12.75">
      <c r="A3701" s="16"/>
      <c r="B3701" s="22"/>
      <c r="C3701" s="25"/>
      <c r="E3701" s="25"/>
      <c r="J3701" s="1"/>
      <c r="L3701" s="1"/>
    </row>
    <row r="3702" spans="1:12" ht="12.75">
      <c r="A3702" s="16"/>
      <c r="B3702" s="22"/>
      <c r="C3702" s="25"/>
      <c r="E3702" s="25"/>
      <c r="J3702" s="1"/>
      <c r="L3702" s="1"/>
    </row>
    <row r="3703" spans="1:12" ht="12.75">
      <c r="A3703" s="16"/>
      <c r="B3703" s="22"/>
      <c r="C3703" s="25"/>
      <c r="E3703" s="25"/>
      <c r="J3703" s="1"/>
      <c r="L3703" s="1"/>
    </row>
    <row r="3704" spans="1:12" ht="12.75">
      <c r="A3704" s="16"/>
      <c r="B3704" s="22"/>
      <c r="C3704" s="25"/>
      <c r="E3704" s="25"/>
      <c r="J3704" s="1"/>
      <c r="L3704" s="1"/>
    </row>
    <row r="3705" spans="1:12" ht="12.75">
      <c r="A3705" s="16"/>
      <c r="B3705" s="22"/>
      <c r="C3705" s="25"/>
      <c r="E3705" s="25"/>
      <c r="J3705" s="1"/>
      <c r="L3705" s="1"/>
    </row>
    <row r="3706" spans="1:12" ht="12.75">
      <c r="A3706" s="16"/>
      <c r="B3706" s="22"/>
      <c r="C3706" s="25"/>
      <c r="E3706" s="25"/>
      <c r="J3706" s="1"/>
      <c r="L3706" s="1"/>
    </row>
    <row r="3707" spans="1:12" ht="12.75">
      <c r="A3707" s="16"/>
      <c r="B3707" s="22"/>
      <c r="C3707" s="25"/>
      <c r="E3707" s="25"/>
      <c r="J3707" s="1"/>
      <c r="L3707" s="1"/>
    </row>
    <row r="3708" spans="1:12" ht="12.75">
      <c r="A3708" s="16"/>
      <c r="B3708" s="22"/>
      <c r="C3708" s="25"/>
      <c r="E3708" s="25"/>
      <c r="J3708" s="1"/>
      <c r="L3708" s="1"/>
    </row>
    <row r="3709" spans="1:12" ht="12.75">
      <c r="A3709" s="16"/>
      <c r="B3709" s="22"/>
      <c r="C3709" s="25"/>
      <c r="E3709" s="25"/>
      <c r="J3709" s="1"/>
      <c r="L3709" s="1"/>
    </row>
    <row r="3710" spans="1:12" ht="12.75">
      <c r="A3710" s="16"/>
      <c r="B3710" s="22"/>
      <c r="C3710" s="25"/>
      <c r="E3710" s="25"/>
      <c r="J3710" s="1"/>
      <c r="L3710" s="1"/>
    </row>
    <row r="3711" spans="1:12" ht="12.75">
      <c r="A3711" s="16"/>
      <c r="B3711" s="22"/>
      <c r="C3711" s="25"/>
      <c r="E3711" s="25"/>
      <c r="J3711" s="1"/>
      <c r="L3711" s="1"/>
    </row>
    <row r="3712" spans="1:12" ht="12.75">
      <c r="A3712" s="16"/>
      <c r="B3712" s="22"/>
      <c r="C3712" s="25"/>
      <c r="E3712" s="25"/>
      <c r="J3712" s="1"/>
      <c r="L3712" s="1"/>
    </row>
    <row r="3713" spans="1:12" ht="12.75">
      <c r="A3713" s="16"/>
      <c r="B3713" s="22"/>
      <c r="C3713" s="25"/>
      <c r="E3713" s="25"/>
      <c r="J3713" s="1"/>
      <c r="L3713" s="1"/>
    </row>
    <row r="3714" spans="1:12" ht="12.75">
      <c r="A3714" s="16"/>
      <c r="B3714" s="22"/>
      <c r="C3714" s="25"/>
      <c r="E3714" s="25"/>
      <c r="J3714" s="1"/>
      <c r="L3714" s="1"/>
    </row>
    <row r="3715" spans="1:12" ht="12.75">
      <c r="A3715" s="16"/>
      <c r="B3715" s="22"/>
      <c r="C3715" s="25"/>
      <c r="E3715" s="25"/>
      <c r="J3715" s="1"/>
      <c r="L3715" s="1"/>
    </row>
    <row r="3716" spans="1:12" ht="12.75">
      <c r="A3716" s="16"/>
      <c r="B3716" s="22"/>
      <c r="C3716" s="25"/>
      <c r="E3716" s="25"/>
      <c r="J3716" s="1"/>
      <c r="L3716" s="1"/>
    </row>
    <row r="3717" spans="1:12" ht="12.75">
      <c r="A3717" s="16"/>
      <c r="B3717" s="22"/>
      <c r="C3717" s="25"/>
      <c r="E3717" s="25"/>
      <c r="J3717" s="1"/>
      <c r="L3717" s="1"/>
    </row>
    <row r="3718" spans="1:12" ht="12.75">
      <c r="A3718" s="16"/>
      <c r="B3718" s="22"/>
      <c r="C3718" s="25"/>
      <c r="E3718" s="25"/>
      <c r="J3718" s="1"/>
      <c r="L3718" s="1"/>
    </row>
    <row r="3719" spans="1:12" ht="12.75">
      <c r="A3719" s="16"/>
      <c r="B3719" s="22"/>
      <c r="C3719" s="25"/>
      <c r="E3719" s="25"/>
      <c r="J3719" s="1"/>
      <c r="L3719" s="1"/>
    </row>
    <row r="3720" spans="1:12" ht="12.75">
      <c r="A3720" s="16"/>
      <c r="B3720" s="22"/>
      <c r="C3720" s="25"/>
      <c r="E3720" s="25"/>
      <c r="J3720" s="1"/>
      <c r="L3720" s="1"/>
    </row>
    <row r="3721" spans="1:12" ht="12.75">
      <c r="A3721" s="16"/>
      <c r="B3721" s="22"/>
      <c r="C3721" s="25"/>
      <c r="E3721" s="25"/>
      <c r="J3721" s="1"/>
      <c r="L3721" s="1"/>
    </row>
    <row r="3722" spans="1:12" ht="12.75">
      <c r="A3722" s="16"/>
      <c r="B3722" s="22"/>
      <c r="C3722" s="25"/>
      <c r="E3722" s="25"/>
      <c r="J3722" s="1"/>
      <c r="L3722" s="1"/>
    </row>
    <row r="3723" spans="1:12" ht="12.75">
      <c r="A3723" s="16"/>
      <c r="B3723" s="22"/>
      <c r="C3723" s="25"/>
      <c r="E3723" s="25"/>
      <c r="J3723" s="1"/>
      <c r="L3723" s="1"/>
    </row>
    <row r="3724" spans="1:12" ht="12.75">
      <c r="A3724" s="16"/>
      <c r="B3724" s="22"/>
      <c r="C3724" s="25"/>
      <c r="E3724" s="25"/>
      <c r="J3724" s="1"/>
      <c r="L3724" s="1"/>
    </row>
    <row r="3725" spans="1:12" ht="12.75">
      <c r="A3725" s="16"/>
      <c r="B3725" s="22"/>
      <c r="C3725" s="25"/>
      <c r="E3725" s="25"/>
      <c r="J3725" s="1"/>
      <c r="L3725" s="1"/>
    </row>
    <row r="3726" spans="1:12" ht="12.75">
      <c r="A3726" s="16"/>
      <c r="B3726" s="22"/>
      <c r="C3726" s="25"/>
      <c r="E3726" s="25"/>
      <c r="J3726" s="1"/>
      <c r="L3726" s="1"/>
    </row>
    <row r="3727" spans="1:12" ht="12.75">
      <c r="A3727" s="16"/>
      <c r="B3727" s="22"/>
      <c r="C3727" s="25"/>
      <c r="E3727" s="25"/>
      <c r="J3727" s="1"/>
      <c r="L3727" s="1"/>
    </row>
    <row r="3728" spans="1:12" ht="12.75">
      <c r="A3728" s="16"/>
      <c r="B3728" s="22"/>
      <c r="C3728" s="25"/>
      <c r="E3728" s="25"/>
      <c r="J3728" s="1"/>
      <c r="L3728" s="1"/>
    </row>
    <row r="3729" spans="1:12" ht="12.75">
      <c r="A3729" s="16"/>
      <c r="B3729" s="22"/>
      <c r="C3729" s="25"/>
      <c r="E3729" s="25"/>
      <c r="J3729" s="1"/>
      <c r="L3729" s="1"/>
    </row>
    <row r="3730" spans="1:12" ht="12.75">
      <c r="A3730" s="16"/>
      <c r="B3730" s="22"/>
      <c r="C3730" s="25"/>
      <c r="E3730" s="25"/>
      <c r="J3730" s="1"/>
      <c r="L3730" s="1"/>
    </row>
    <row r="3731" spans="1:12" ht="12.75">
      <c r="A3731" s="16"/>
      <c r="B3731" s="22"/>
      <c r="C3731" s="25"/>
      <c r="E3731" s="25"/>
      <c r="J3731" s="1"/>
      <c r="L3731" s="1"/>
    </row>
    <row r="3732" spans="1:12" ht="12.75">
      <c r="A3732" s="16"/>
      <c r="B3732" s="22"/>
      <c r="C3732" s="25"/>
      <c r="E3732" s="25"/>
      <c r="J3732" s="1"/>
      <c r="L3732" s="1"/>
    </row>
    <row r="3733" spans="1:12" ht="12.75">
      <c r="A3733" s="16"/>
      <c r="B3733" s="22"/>
      <c r="C3733" s="25"/>
      <c r="E3733" s="25"/>
      <c r="J3733" s="1"/>
      <c r="L3733" s="1"/>
    </row>
    <row r="3734" spans="1:12" ht="12.75">
      <c r="A3734" s="16"/>
      <c r="B3734" s="22"/>
      <c r="C3734" s="25"/>
      <c r="E3734" s="25"/>
      <c r="J3734" s="1"/>
      <c r="L3734" s="1"/>
    </row>
    <row r="3735" spans="1:12" ht="12.75">
      <c r="A3735" s="16"/>
      <c r="B3735" s="22"/>
      <c r="C3735" s="25"/>
      <c r="E3735" s="25"/>
      <c r="J3735" s="1"/>
      <c r="L3735" s="1"/>
    </row>
    <row r="3736" spans="1:12" ht="12.75">
      <c r="A3736" s="16"/>
      <c r="B3736" s="22"/>
      <c r="C3736" s="25"/>
      <c r="E3736" s="25"/>
      <c r="J3736" s="1"/>
      <c r="L3736" s="1"/>
    </row>
    <row r="3737" spans="1:12" ht="12.75">
      <c r="A3737" s="16"/>
      <c r="B3737" s="22"/>
      <c r="C3737" s="25"/>
      <c r="E3737" s="25"/>
      <c r="J3737" s="1"/>
      <c r="L3737" s="1"/>
    </row>
    <row r="3738" spans="1:12" ht="12.75">
      <c r="A3738" s="16"/>
      <c r="B3738" s="22"/>
      <c r="C3738" s="25"/>
      <c r="E3738" s="25"/>
      <c r="J3738" s="1"/>
      <c r="L3738" s="1"/>
    </row>
    <row r="3739" spans="1:12" ht="12.75">
      <c r="A3739" s="16"/>
      <c r="B3739" s="22"/>
      <c r="C3739" s="25"/>
      <c r="E3739" s="25"/>
      <c r="J3739" s="1"/>
      <c r="L3739" s="1"/>
    </row>
    <row r="3740" spans="1:12" ht="12.75">
      <c r="A3740" s="16"/>
      <c r="B3740" s="22"/>
      <c r="C3740" s="25"/>
      <c r="E3740" s="25"/>
      <c r="J3740" s="1"/>
      <c r="L3740" s="1"/>
    </row>
    <row r="3741" spans="1:12" ht="12.75">
      <c r="A3741" s="16"/>
      <c r="B3741" s="22"/>
      <c r="C3741" s="25"/>
      <c r="E3741" s="25"/>
      <c r="J3741" s="1"/>
      <c r="L3741" s="1"/>
    </row>
    <row r="3742" spans="1:12" ht="12.75">
      <c r="A3742" s="16"/>
      <c r="B3742" s="22"/>
      <c r="C3742" s="25"/>
      <c r="E3742" s="25"/>
      <c r="J3742" s="1"/>
      <c r="L3742" s="1"/>
    </row>
    <row r="3743" spans="1:12" ht="12.75">
      <c r="A3743" s="16"/>
      <c r="B3743" s="22"/>
      <c r="C3743" s="25"/>
      <c r="E3743" s="25"/>
      <c r="J3743" s="1"/>
      <c r="L3743" s="1"/>
    </row>
    <row r="3744" spans="1:12" ht="12.75">
      <c r="A3744" s="16"/>
      <c r="B3744" s="22"/>
      <c r="C3744" s="25"/>
      <c r="E3744" s="25"/>
      <c r="J3744" s="1"/>
      <c r="L3744" s="1"/>
    </row>
    <row r="3745" spans="1:12" ht="12.75">
      <c r="A3745" s="16"/>
      <c r="B3745" s="22"/>
      <c r="C3745" s="25"/>
      <c r="E3745" s="25"/>
      <c r="J3745" s="1"/>
      <c r="L3745" s="1"/>
    </row>
    <row r="3746" spans="1:12" ht="12.75">
      <c r="A3746" s="16"/>
      <c r="B3746" s="22"/>
      <c r="C3746" s="25"/>
      <c r="E3746" s="25"/>
      <c r="J3746" s="1"/>
      <c r="L3746" s="1"/>
    </row>
    <row r="3747" spans="1:12" ht="12.75">
      <c r="A3747" s="16"/>
      <c r="B3747" s="22"/>
      <c r="C3747" s="25"/>
      <c r="E3747" s="25"/>
      <c r="J3747" s="1"/>
      <c r="L3747" s="1"/>
    </row>
    <row r="3748" spans="1:12" ht="12.75">
      <c r="A3748" s="16"/>
      <c r="B3748" s="22"/>
      <c r="C3748" s="25"/>
      <c r="E3748" s="25"/>
      <c r="J3748" s="1"/>
      <c r="L3748" s="1"/>
    </row>
    <row r="3749" spans="1:12" ht="12.75">
      <c r="A3749" s="16"/>
      <c r="B3749" s="22"/>
      <c r="C3749" s="25"/>
      <c r="E3749" s="25"/>
      <c r="J3749" s="1"/>
      <c r="L3749" s="1"/>
    </row>
    <row r="3750" spans="1:12" ht="12.75">
      <c r="A3750" s="16"/>
      <c r="B3750" s="22"/>
      <c r="C3750" s="25"/>
      <c r="E3750" s="25"/>
      <c r="J3750" s="1"/>
      <c r="L3750" s="1"/>
    </row>
    <row r="3751" spans="1:12" ht="12.75">
      <c r="A3751" s="16"/>
      <c r="B3751" s="22"/>
      <c r="C3751" s="25"/>
      <c r="E3751" s="25"/>
      <c r="J3751" s="1"/>
      <c r="L3751" s="1"/>
    </row>
    <row r="3752" spans="1:12" ht="12.75">
      <c r="A3752" s="16"/>
      <c r="B3752" s="22"/>
      <c r="C3752" s="25"/>
      <c r="E3752" s="25"/>
      <c r="J3752" s="1"/>
      <c r="L3752" s="1"/>
    </row>
    <row r="3753" spans="1:12" ht="12.75">
      <c r="A3753" s="16"/>
      <c r="B3753" s="22"/>
      <c r="C3753" s="25"/>
      <c r="E3753" s="25"/>
      <c r="J3753" s="1"/>
      <c r="L3753" s="1"/>
    </row>
    <row r="3754" spans="1:12" ht="12.75">
      <c r="A3754" s="16"/>
      <c r="B3754" s="22"/>
      <c r="C3754" s="25"/>
      <c r="E3754" s="25"/>
      <c r="J3754" s="1"/>
      <c r="L3754" s="1"/>
    </row>
    <row r="3755" spans="1:12" ht="12.75">
      <c r="A3755" s="16"/>
      <c r="B3755" s="22"/>
      <c r="C3755" s="25"/>
      <c r="E3755" s="25"/>
      <c r="J3755" s="1"/>
      <c r="L3755" s="1"/>
    </row>
    <row r="3756" spans="1:12" ht="12.75">
      <c r="A3756" s="16"/>
      <c r="B3756" s="22"/>
      <c r="C3756" s="25"/>
      <c r="E3756" s="25"/>
      <c r="J3756" s="1"/>
      <c r="L3756" s="1"/>
    </row>
    <row r="3757" spans="1:12" ht="12.75">
      <c r="A3757" s="16"/>
      <c r="B3757" s="22"/>
      <c r="C3757" s="25"/>
      <c r="E3757" s="25"/>
      <c r="J3757" s="1"/>
      <c r="L3757" s="1"/>
    </row>
    <row r="3758" spans="1:12" ht="12.75">
      <c r="A3758" s="16"/>
      <c r="B3758" s="22"/>
      <c r="C3758" s="25"/>
      <c r="E3758" s="25"/>
      <c r="J3758" s="1"/>
      <c r="L3758" s="1"/>
    </row>
    <row r="3759" spans="1:12" ht="12.75">
      <c r="A3759" s="16"/>
      <c r="B3759" s="22"/>
      <c r="C3759" s="25"/>
      <c r="E3759" s="25"/>
      <c r="J3759" s="1"/>
      <c r="L3759" s="1"/>
    </row>
    <row r="3760" spans="1:12" ht="12.75">
      <c r="A3760" s="16"/>
      <c r="B3760" s="22"/>
      <c r="C3760" s="25"/>
      <c r="E3760" s="25"/>
      <c r="J3760" s="1"/>
      <c r="L3760" s="1"/>
    </row>
    <row r="3761" spans="1:12" ht="12.75">
      <c r="A3761" s="16"/>
      <c r="B3761" s="22"/>
      <c r="C3761" s="25"/>
      <c r="E3761" s="25"/>
      <c r="J3761" s="1"/>
      <c r="L3761" s="1"/>
    </row>
    <row r="3762" spans="1:12" ht="12.75">
      <c r="A3762" s="16"/>
      <c r="B3762" s="22"/>
      <c r="C3762" s="25"/>
      <c r="E3762" s="25"/>
      <c r="J3762" s="1"/>
      <c r="L3762" s="1"/>
    </row>
    <row r="3763" spans="1:12" ht="12.75">
      <c r="A3763" s="16"/>
      <c r="B3763" s="22"/>
      <c r="C3763" s="25"/>
      <c r="E3763" s="25"/>
      <c r="J3763" s="1"/>
      <c r="L3763" s="1"/>
    </row>
    <row r="3764" spans="1:12" ht="12.75">
      <c r="A3764" s="16"/>
      <c r="B3764" s="22"/>
      <c r="C3764" s="25"/>
      <c r="E3764" s="25"/>
      <c r="J3764" s="1"/>
      <c r="L3764" s="1"/>
    </row>
    <row r="3765" spans="1:12" ht="12.75">
      <c r="A3765" s="16"/>
      <c r="B3765" s="22"/>
      <c r="C3765" s="25"/>
      <c r="E3765" s="25"/>
      <c r="J3765" s="1"/>
      <c r="L3765" s="1"/>
    </row>
    <row r="3766" spans="1:12" ht="12.75">
      <c r="A3766" s="16"/>
      <c r="B3766" s="22"/>
      <c r="C3766" s="25"/>
      <c r="E3766" s="25"/>
      <c r="J3766" s="1"/>
      <c r="L3766" s="1"/>
    </row>
    <row r="3767" spans="1:12" ht="12.75">
      <c r="A3767" s="16"/>
      <c r="B3767" s="22"/>
      <c r="C3767" s="25"/>
      <c r="E3767" s="25"/>
      <c r="J3767" s="1"/>
      <c r="L3767" s="1"/>
    </row>
    <row r="3768" spans="1:12" ht="12.75">
      <c r="A3768" s="16"/>
      <c r="B3768" s="22"/>
      <c r="C3768" s="25"/>
      <c r="E3768" s="25"/>
      <c r="J3768" s="1"/>
      <c r="L3768" s="1"/>
    </row>
    <row r="3769" spans="1:12" ht="12.75">
      <c r="A3769" s="16"/>
      <c r="B3769" s="22"/>
      <c r="C3769" s="25"/>
      <c r="E3769" s="25"/>
      <c r="J3769" s="1"/>
      <c r="L3769" s="1"/>
    </row>
    <row r="3770" spans="1:12" ht="12.75">
      <c r="A3770" s="16"/>
      <c r="B3770" s="22"/>
      <c r="C3770" s="25"/>
      <c r="E3770" s="25"/>
      <c r="J3770" s="1"/>
      <c r="L3770" s="1"/>
    </row>
    <row r="3771" spans="1:12" ht="12.75">
      <c r="A3771" s="16"/>
      <c r="B3771" s="22"/>
      <c r="C3771" s="25"/>
      <c r="E3771" s="25"/>
      <c r="J3771" s="1"/>
      <c r="L3771" s="1"/>
    </row>
    <row r="3772" spans="1:12" ht="12.75">
      <c r="A3772" s="16"/>
      <c r="B3772" s="22"/>
      <c r="C3772" s="25"/>
      <c r="E3772" s="25"/>
      <c r="J3772" s="1"/>
      <c r="L3772" s="1"/>
    </row>
    <row r="3773" spans="1:12" ht="12.75">
      <c r="A3773" s="16"/>
      <c r="B3773" s="22"/>
      <c r="C3773" s="25"/>
      <c r="E3773" s="25"/>
      <c r="J3773" s="1"/>
      <c r="L3773" s="1"/>
    </row>
    <row r="3774" spans="1:12" ht="12.75">
      <c r="A3774" s="16"/>
      <c r="B3774" s="22"/>
      <c r="C3774" s="25"/>
      <c r="E3774" s="25"/>
      <c r="J3774" s="1"/>
      <c r="L3774" s="1"/>
    </row>
    <row r="3775" spans="1:12" ht="12.75">
      <c r="A3775" s="16"/>
      <c r="B3775" s="22"/>
      <c r="C3775" s="25"/>
      <c r="E3775" s="25"/>
      <c r="J3775" s="1"/>
      <c r="L3775" s="1"/>
    </row>
    <row r="3776" spans="1:12" ht="12.75">
      <c r="A3776" s="16"/>
      <c r="B3776" s="22"/>
      <c r="C3776" s="25"/>
      <c r="E3776" s="25"/>
      <c r="J3776" s="1"/>
      <c r="L3776" s="1"/>
    </row>
    <row r="3777" spans="1:12" ht="12.75">
      <c r="A3777" s="16"/>
      <c r="B3777" s="22"/>
      <c r="C3777" s="25"/>
      <c r="E3777" s="25"/>
      <c r="J3777" s="1"/>
      <c r="L3777" s="1"/>
    </row>
    <row r="3778" spans="1:12" ht="12.75">
      <c r="A3778" s="16"/>
      <c r="B3778" s="22"/>
      <c r="C3778" s="25"/>
      <c r="E3778" s="25"/>
      <c r="J3778" s="1"/>
      <c r="L3778" s="1"/>
    </row>
    <row r="3779" spans="1:12" ht="12.75">
      <c r="A3779" s="16"/>
      <c r="B3779" s="22"/>
      <c r="C3779" s="25"/>
      <c r="E3779" s="25"/>
      <c r="J3779" s="1"/>
      <c r="L3779" s="1"/>
    </row>
    <row r="3780" spans="1:12" ht="12.75">
      <c r="A3780" s="16"/>
      <c r="B3780" s="22"/>
      <c r="C3780" s="25"/>
      <c r="E3780" s="25"/>
      <c r="J3780" s="1"/>
      <c r="L3780" s="1"/>
    </row>
    <row r="3781" spans="1:12" ht="12.75">
      <c r="A3781" s="16"/>
      <c r="B3781" s="22"/>
      <c r="C3781" s="25"/>
      <c r="E3781" s="25"/>
      <c r="J3781" s="1"/>
      <c r="L3781" s="1"/>
    </row>
    <row r="3782" spans="1:12" ht="12.75">
      <c r="A3782" s="16"/>
      <c r="B3782" s="22"/>
      <c r="C3782" s="25"/>
      <c r="E3782" s="25"/>
      <c r="J3782" s="1"/>
      <c r="L3782" s="1"/>
    </row>
    <row r="3783" spans="1:12" ht="12.75">
      <c r="A3783" s="16"/>
      <c r="B3783" s="22"/>
      <c r="C3783" s="25"/>
      <c r="E3783" s="25"/>
      <c r="J3783" s="1"/>
      <c r="L3783" s="1"/>
    </row>
    <row r="3784" spans="1:12" ht="12.75">
      <c r="A3784" s="16"/>
      <c r="B3784" s="22"/>
      <c r="C3784" s="25"/>
      <c r="E3784" s="25"/>
      <c r="J3784" s="1"/>
      <c r="L3784" s="1"/>
    </row>
    <row r="3785" spans="1:12" ht="12.75">
      <c r="A3785" s="16"/>
      <c r="B3785" s="22"/>
      <c r="C3785" s="25"/>
      <c r="E3785" s="25"/>
      <c r="J3785" s="1"/>
      <c r="L3785" s="1"/>
    </row>
    <row r="3786" spans="1:12" ht="12.75">
      <c r="A3786" s="16"/>
      <c r="B3786" s="22"/>
      <c r="C3786" s="25"/>
      <c r="E3786" s="25"/>
      <c r="J3786" s="1"/>
      <c r="L3786" s="1"/>
    </row>
    <row r="3787" spans="1:12" ht="12.75">
      <c r="A3787" s="16"/>
      <c r="B3787" s="22"/>
      <c r="C3787" s="25"/>
      <c r="E3787" s="25"/>
      <c r="J3787" s="1"/>
      <c r="L3787" s="1"/>
    </row>
    <row r="3788" spans="1:12" ht="12.75">
      <c r="A3788" s="16"/>
      <c r="B3788" s="22"/>
      <c r="C3788" s="25"/>
      <c r="E3788" s="25"/>
      <c r="J3788" s="1"/>
      <c r="L3788" s="1"/>
    </row>
    <row r="3789" spans="1:12" ht="12.75">
      <c r="A3789" s="16"/>
      <c r="B3789" s="22"/>
      <c r="C3789" s="25"/>
      <c r="E3789" s="25"/>
      <c r="J3789" s="1"/>
      <c r="L3789" s="1"/>
    </row>
    <row r="3790" spans="1:12" ht="12.75">
      <c r="A3790" s="16"/>
      <c r="B3790" s="22"/>
      <c r="C3790" s="25"/>
      <c r="E3790" s="25"/>
      <c r="J3790" s="1"/>
      <c r="L3790" s="1"/>
    </row>
    <row r="3791" spans="1:12" ht="12.75">
      <c r="A3791" s="16"/>
      <c r="B3791" s="22"/>
      <c r="C3791" s="25"/>
      <c r="E3791" s="25"/>
      <c r="J3791" s="1"/>
      <c r="L3791" s="1"/>
    </row>
    <row r="3792" spans="1:12" ht="12.75">
      <c r="A3792" s="16"/>
      <c r="B3792" s="22"/>
      <c r="C3792" s="25"/>
      <c r="E3792" s="25"/>
      <c r="J3792" s="1"/>
      <c r="L3792" s="1"/>
    </row>
    <row r="3793" spans="1:12" ht="12.75">
      <c r="A3793" s="16"/>
      <c r="B3793" s="22"/>
      <c r="C3793" s="25"/>
      <c r="E3793" s="25"/>
      <c r="J3793" s="1"/>
      <c r="L3793" s="1"/>
    </row>
    <row r="3794" spans="1:12" ht="12.75">
      <c r="A3794" s="16"/>
      <c r="B3794" s="22"/>
      <c r="C3794" s="25"/>
      <c r="E3794" s="25"/>
      <c r="J3794" s="1"/>
      <c r="L3794" s="1"/>
    </row>
    <row r="3795" spans="1:12" ht="12.75">
      <c r="A3795" s="16"/>
      <c r="B3795" s="22"/>
      <c r="C3795" s="25"/>
      <c r="E3795" s="25"/>
      <c r="J3795" s="1"/>
      <c r="L3795" s="1"/>
    </row>
    <row r="3796" spans="1:12" ht="12.75">
      <c r="A3796" s="16"/>
      <c r="B3796" s="22"/>
      <c r="C3796" s="25"/>
      <c r="E3796" s="25"/>
      <c r="J3796" s="1"/>
      <c r="L3796" s="1"/>
    </row>
    <row r="3797" spans="1:12" ht="12.75">
      <c r="A3797" s="16"/>
      <c r="B3797" s="22"/>
      <c r="C3797" s="25"/>
      <c r="E3797" s="25"/>
      <c r="J3797" s="1"/>
      <c r="L3797" s="1"/>
    </row>
    <row r="3798" spans="1:12" ht="12.75">
      <c r="A3798" s="16"/>
      <c r="B3798" s="22"/>
      <c r="C3798" s="25"/>
      <c r="E3798" s="25"/>
      <c r="J3798" s="1"/>
      <c r="L3798" s="1"/>
    </row>
    <row r="3799" spans="1:12" ht="12.75">
      <c r="A3799" s="16"/>
      <c r="B3799" s="22"/>
      <c r="C3799" s="25"/>
      <c r="E3799" s="25"/>
      <c r="J3799" s="1"/>
      <c r="L3799" s="1"/>
    </row>
    <row r="3800" spans="1:12" ht="12.75">
      <c r="A3800" s="16"/>
      <c r="B3800" s="22"/>
      <c r="C3800" s="25"/>
      <c r="E3800" s="25"/>
      <c r="J3800" s="1"/>
      <c r="L3800" s="1"/>
    </row>
    <row r="3801" spans="1:12" ht="12.75">
      <c r="A3801" s="16"/>
      <c r="B3801" s="22"/>
      <c r="C3801" s="25"/>
      <c r="E3801" s="25"/>
      <c r="J3801" s="1"/>
      <c r="L3801" s="1"/>
    </row>
    <row r="3802" spans="1:12" ht="12.75">
      <c r="A3802" s="16"/>
      <c r="B3802" s="22"/>
      <c r="C3802" s="25"/>
      <c r="E3802" s="25"/>
      <c r="J3802" s="1"/>
      <c r="L3802" s="1"/>
    </row>
    <row r="3803" spans="1:12" ht="12.75">
      <c r="A3803" s="16"/>
      <c r="B3803" s="22"/>
      <c r="C3803" s="25"/>
      <c r="E3803" s="25"/>
      <c r="J3803" s="1"/>
      <c r="L3803" s="1"/>
    </row>
    <row r="3804" spans="1:12" ht="12.75">
      <c r="A3804" s="16"/>
      <c r="B3804" s="22"/>
      <c r="C3804" s="25"/>
      <c r="E3804" s="25"/>
      <c r="J3804" s="1"/>
      <c r="L3804" s="1"/>
    </row>
    <row r="3805" spans="1:12" ht="12.75">
      <c r="A3805" s="16"/>
      <c r="B3805" s="22"/>
      <c r="C3805" s="25"/>
      <c r="E3805" s="25"/>
      <c r="J3805" s="1"/>
      <c r="L3805" s="1"/>
    </row>
    <row r="3806" spans="1:12" ht="12.75">
      <c r="A3806" s="16"/>
      <c r="B3806" s="22"/>
      <c r="C3806" s="25"/>
      <c r="E3806" s="25"/>
      <c r="J3806" s="1"/>
      <c r="L3806" s="1"/>
    </row>
    <row r="3807" spans="1:12" ht="12.75">
      <c r="A3807" s="16"/>
      <c r="B3807" s="22"/>
      <c r="C3807" s="25"/>
      <c r="E3807" s="25"/>
      <c r="J3807" s="1"/>
      <c r="L3807" s="1"/>
    </row>
    <row r="3808" spans="1:12" ht="12.75">
      <c r="A3808" s="16"/>
      <c r="B3808" s="22"/>
      <c r="C3808" s="25"/>
      <c r="E3808" s="25"/>
      <c r="J3808" s="1"/>
      <c r="L3808" s="1"/>
    </row>
    <row r="3809" spans="1:12" ht="12.75">
      <c r="A3809" s="16"/>
      <c r="B3809" s="22"/>
      <c r="C3809" s="25"/>
      <c r="E3809" s="25"/>
      <c r="J3809" s="1"/>
      <c r="L3809" s="1"/>
    </row>
    <row r="3810" spans="1:12" ht="12.75">
      <c r="A3810" s="16"/>
      <c r="B3810" s="22"/>
      <c r="C3810" s="25"/>
      <c r="E3810" s="25"/>
      <c r="J3810" s="1"/>
      <c r="L3810" s="1"/>
    </row>
    <row r="3811" spans="1:12" ht="12.75">
      <c r="A3811" s="16"/>
      <c r="B3811" s="22"/>
      <c r="C3811" s="25"/>
      <c r="E3811" s="25"/>
      <c r="J3811" s="1"/>
      <c r="L3811" s="1"/>
    </row>
    <row r="3812" spans="1:12" ht="12.75">
      <c r="A3812" s="16"/>
      <c r="B3812" s="22"/>
      <c r="C3812" s="25"/>
      <c r="E3812" s="25"/>
      <c r="J3812" s="1"/>
      <c r="L3812" s="1"/>
    </row>
    <row r="3813" spans="1:12" ht="12.75">
      <c r="A3813" s="16"/>
      <c r="B3813" s="22"/>
      <c r="C3813" s="25"/>
      <c r="E3813" s="25"/>
      <c r="J3813" s="1"/>
      <c r="L3813" s="1"/>
    </row>
    <row r="3814" spans="1:12" ht="12.75">
      <c r="A3814" s="16"/>
      <c r="B3814" s="22"/>
      <c r="C3814" s="25"/>
      <c r="E3814" s="25"/>
      <c r="J3814" s="1"/>
      <c r="L3814" s="1"/>
    </row>
    <row r="3815" spans="1:12" ht="12.75">
      <c r="A3815" s="16"/>
      <c r="B3815" s="22"/>
      <c r="C3815" s="25"/>
      <c r="E3815" s="25"/>
      <c r="J3815" s="1"/>
      <c r="L3815" s="1"/>
    </row>
    <row r="3816" spans="1:12" ht="12.75">
      <c r="A3816" s="16"/>
      <c r="B3816" s="22"/>
      <c r="C3816" s="25"/>
      <c r="E3816" s="25"/>
      <c r="J3816" s="1"/>
      <c r="L3816" s="1"/>
    </row>
    <row r="3817" spans="1:12" ht="12.75">
      <c r="A3817" s="16"/>
      <c r="B3817" s="22"/>
      <c r="C3817" s="25"/>
      <c r="E3817" s="25"/>
      <c r="J3817" s="1"/>
      <c r="L3817" s="1"/>
    </row>
    <row r="3818" spans="1:12" ht="12.75">
      <c r="A3818" s="16"/>
      <c r="B3818" s="22"/>
      <c r="C3818" s="25"/>
      <c r="E3818" s="25"/>
      <c r="J3818" s="1"/>
      <c r="L3818" s="1"/>
    </row>
    <row r="3819" spans="1:12" ht="12.75">
      <c r="A3819" s="16"/>
      <c r="B3819" s="22"/>
      <c r="C3819" s="25"/>
      <c r="E3819" s="25"/>
      <c r="J3819" s="1"/>
      <c r="L3819" s="1"/>
    </row>
    <row r="3820" spans="1:12" ht="12.75">
      <c r="A3820" s="16"/>
      <c r="B3820" s="22"/>
      <c r="C3820" s="25"/>
      <c r="E3820" s="25"/>
      <c r="J3820" s="1"/>
      <c r="L3820" s="1"/>
    </row>
    <row r="3821" spans="1:12" ht="12.75">
      <c r="A3821" s="16"/>
      <c r="B3821" s="22"/>
      <c r="C3821" s="25"/>
      <c r="E3821" s="25"/>
      <c r="J3821" s="1"/>
      <c r="L3821" s="1"/>
    </row>
    <row r="3822" spans="1:12" ht="12.75">
      <c r="A3822" s="16"/>
      <c r="B3822" s="22"/>
      <c r="C3822" s="25"/>
      <c r="E3822" s="25"/>
      <c r="J3822" s="1"/>
      <c r="L3822" s="1"/>
    </row>
    <row r="3823" spans="1:12" ht="12.75">
      <c r="A3823" s="16"/>
      <c r="B3823" s="22"/>
      <c r="C3823" s="25"/>
      <c r="E3823" s="25"/>
      <c r="J3823" s="1"/>
      <c r="L3823" s="1"/>
    </row>
    <row r="3824" spans="1:12" ht="12.75">
      <c r="A3824" s="16"/>
      <c r="B3824" s="22"/>
      <c r="C3824" s="25"/>
      <c r="E3824" s="25"/>
      <c r="J3824" s="1"/>
      <c r="L3824" s="1"/>
    </row>
    <row r="3825" spans="1:12" ht="12.75">
      <c r="A3825" s="16"/>
      <c r="B3825" s="22"/>
      <c r="C3825" s="25"/>
      <c r="E3825" s="25"/>
      <c r="J3825" s="1"/>
      <c r="L3825" s="1"/>
    </row>
    <row r="3826" spans="1:12" ht="12.75">
      <c r="A3826" s="16"/>
      <c r="B3826" s="22"/>
      <c r="C3826" s="25"/>
      <c r="E3826" s="25"/>
      <c r="J3826" s="1"/>
      <c r="L3826" s="1"/>
    </row>
    <row r="3827" spans="1:12" ht="12.75">
      <c r="A3827" s="16"/>
      <c r="B3827" s="22"/>
      <c r="C3827" s="25"/>
      <c r="E3827" s="25"/>
      <c r="J3827" s="1"/>
      <c r="L3827" s="1"/>
    </row>
    <row r="3828" spans="1:12" ht="12.75">
      <c r="A3828" s="16"/>
      <c r="B3828" s="22"/>
      <c r="C3828" s="25"/>
      <c r="E3828" s="25"/>
      <c r="J3828" s="1"/>
      <c r="L3828" s="1"/>
    </row>
    <row r="3829" spans="1:12" ht="12.75">
      <c r="A3829" s="16"/>
      <c r="B3829" s="22"/>
      <c r="C3829" s="25"/>
      <c r="E3829" s="25"/>
      <c r="J3829" s="1"/>
      <c r="L3829" s="1"/>
    </row>
    <row r="3830" spans="1:12" ht="12.75">
      <c r="A3830" s="16"/>
      <c r="B3830" s="22"/>
      <c r="C3830" s="25"/>
      <c r="E3830" s="25"/>
      <c r="J3830" s="1"/>
      <c r="L3830" s="1"/>
    </row>
    <row r="3831" spans="1:12" ht="12.75">
      <c r="A3831" s="16"/>
      <c r="B3831" s="22"/>
      <c r="C3831" s="25"/>
      <c r="E3831" s="25"/>
      <c r="J3831" s="1"/>
      <c r="L3831" s="1"/>
    </row>
    <row r="3832" spans="1:12" ht="12.75">
      <c r="A3832" s="16"/>
      <c r="B3832" s="22"/>
      <c r="C3832" s="25"/>
      <c r="E3832" s="25"/>
      <c r="J3832" s="1"/>
      <c r="L3832" s="1"/>
    </row>
    <row r="3833" spans="1:12" ht="12.75">
      <c r="A3833" s="16"/>
      <c r="B3833" s="22"/>
      <c r="C3833" s="25"/>
      <c r="E3833" s="25"/>
      <c r="J3833" s="1"/>
      <c r="L3833" s="1"/>
    </row>
    <row r="3834" spans="1:12" ht="12.75">
      <c r="A3834" s="16"/>
      <c r="B3834" s="22"/>
      <c r="C3834" s="25"/>
      <c r="E3834" s="25"/>
      <c r="J3834" s="1"/>
      <c r="L3834" s="1"/>
    </row>
    <row r="3835" spans="1:12" ht="12.75">
      <c r="A3835" s="16"/>
      <c r="B3835" s="22"/>
      <c r="C3835" s="25"/>
      <c r="E3835" s="25"/>
      <c r="J3835" s="1"/>
      <c r="L3835" s="1"/>
    </row>
    <row r="3836" spans="1:12" ht="12.75">
      <c r="A3836" s="16"/>
      <c r="B3836" s="22"/>
      <c r="C3836" s="25"/>
      <c r="E3836" s="25"/>
      <c r="J3836" s="1"/>
      <c r="L3836" s="1"/>
    </row>
    <row r="3837" spans="1:12" ht="12.75">
      <c r="A3837" s="16"/>
      <c r="B3837" s="22"/>
      <c r="C3837" s="25"/>
      <c r="E3837" s="25"/>
      <c r="J3837" s="1"/>
      <c r="L3837" s="1"/>
    </row>
    <row r="3838" spans="1:12" ht="12.75">
      <c r="A3838" s="16"/>
      <c r="B3838" s="22"/>
      <c r="C3838" s="25"/>
      <c r="E3838" s="25"/>
      <c r="J3838" s="1"/>
      <c r="L3838" s="1"/>
    </row>
    <row r="3839" spans="1:12" ht="12.75">
      <c r="A3839" s="16"/>
      <c r="B3839" s="22"/>
      <c r="C3839" s="25"/>
      <c r="E3839" s="25"/>
      <c r="J3839" s="1"/>
      <c r="L3839" s="1"/>
    </row>
    <row r="3840" spans="1:12" ht="12.75">
      <c r="A3840" s="16"/>
      <c r="B3840" s="22"/>
      <c r="C3840" s="25"/>
      <c r="E3840" s="25"/>
      <c r="J3840" s="1"/>
      <c r="L3840" s="1"/>
    </row>
    <row r="3841" spans="1:12" ht="12.75">
      <c r="A3841" s="16"/>
      <c r="B3841" s="22"/>
      <c r="C3841" s="25"/>
      <c r="E3841" s="25"/>
      <c r="J3841" s="1"/>
      <c r="L3841" s="1"/>
    </row>
    <row r="3842" spans="1:12" ht="12.75">
      <c r="A3842" s="16"/>
      <c r="B3842" s="22"/>
      <c r="C3842" s="25"/>
      <c r="E3842" s="25"/>
      <c r="J3842" s="1"/>
      <c r="L3842" s="1"/>
    </row>
    <row r="3843" spans="1:12" ht="12.75">
      <c r="A3843" s="16"/>
      <c r="B3843" s="22"/>
      <c r="C3843" s="25"/>
      <c r="E3843" s="25"/>
      <c r="J3843" s="1"/>
      <c r="L3843" s="1"/>
    </row>
    <row r="3844" spans="1:12" ht="12.75">
      <c r="A3844" s="16"/>
      <c r="B3844" s="22"/>
      <c r="C3844" s="25"/>
      <c r="E3844" s="25"/>
      <c r="J3844" s="1"/>
      <c r="L3844" s="1"/>
    </row>
    <row r="3845" spans="1:12" ht="12.75">
      <c r="A3845" s="16"/>
      <c r="B3845" s="22"/>
      <c r="C3845" s="25"/>
      <c r="E3845" s="25"/>
      <c r="J3845" s="1"/>
      <c r="L3845" s="1"/>
    </row>
    <row r="3846" spans="1:12" ht="12.75">
      <c r="A3846" s="16"/>
      <c r="B3846" s="22"/>
      <c r="C3846" s="25"/>
      <c r="E3846" s="25"/>
      <c r="J3846" s="1"/>
      <c r="L3846" s="1"/>
    </row>
    <row r="3847" spans="1:12" ht="12.75">
      <c r="A3847" s="16"/>
      <c r="B3847" s="22"/>
      <c r="C3847" s="25"/>
      <c r="E3847" s="25"/>
      <c r="J3847" s="1"/>
      <c r="L3847" s="1"/>
    </row>
    <row r="3848" spans="1:12" ht="12.75">
      <c r="A3848" s="16"/>
      <c r="B3848" s="22"/>
      <c r="C3848" s="25"/>
      <c r="E3848" s="25"/>
      <c r="J3848" s="1"/>
      <c r="L3848" s="1"/>
    </row>
    <row r="3849" spans="1:12" ht="12.75">
      <c r="A3849" s="16"/>
      <c r="B3849" s="22"/>
      <c r="C3849" s="25"/>
      <c r="E3849" s="25"/>
      <c r="J3849" s="1"/>
      <c r="L3849" s="1"/>
    </row>
    <row r="3850" spans="1:12" ht="12.75">
      <c r="A3850" s="16"/>
      <c r="B3850" s="22"/>
      <c r="C3850" s="25"/>
      <c r="E3850" s="25"/>
      <c r="J3850" s="1"/>
      <c r="L3850" s="1"/>
    </row>
    <row r="3851" spans="1:12" ht="12.75">
      <c r="A3851" s="16"/>
      <c r="B3851" s="22"/>
      <c r="C3851" s="25"/>
      <c r="E3851" s="25"/>
      <c r="J3851" s="1"/>
      <c r="L3851" s="1"/>
    </row>
    <row r="3852" spans="1:12" ht="12.75">
      <c r="A3852" s="16"/>
      <c r="B3852" s="22"/>
      <c r="C3852" s="25"/>
      <c r="E3852" s="25"/>
      <c r="J3852" s="1"/>
      <c r="L3852" s="1"/>
    </row>
    <row r="3853" spans="1:12" ht="12.75">
      <c r="A3853" s="16"/>
      <c r="B3853" s="22"/>
      <c r="C3853" s="25"/>
      <c r="E3853" s="25"/>
      <c r="J3853" s="1"/>
      <c r="L3853" s="1"/>
    </row>
    <row r="3854" spans="1:12" ht="12.75">
      <c r="A3854" s="16"/>
      <c r="B3854" s="22"/>
      <c r="C3854" s="25"/>
      <c r="E3854" s="25"/>
      <c r="J3854" s="1"/>
      <c r="L3854" s="1"/>
    </row>
    <row r="3855" spans="1:12" ht="12.75">
      <c r="A3855" s="16"/>
      <c r="B3855" s="22"/>
      <c r="C3855" s="25"/>
      <c r="E3855" s="25"/>
      <c r="J3855" s="1"/>
      <c r="L3855" s="1"/>
    </row>
    <row r="3856" spans="1:12" ht="12.75">
      <c r="A3856" s="16"/>
      <c r="B3856" s="22"/>
      <c r="C3856" s="25"/>
      <c r="E3856" s="25"/>
      <c r="J3856" s="1"/>
      <c r="L3856" s="1"/>
    </row>
    <row r="3857" spans="1:12" ht="12.75">
      <c r="A3857" s="16"/>
      <c r="B3857" s="22"/>
      <c r="C3857" s="25"/>
      <c r="E3857" s="25"/>
      <c r="J3857" s="1"/>
      <c r="L3857" s="1"/>
    </row>
    <row r="3858" spans="1:12" ht="12.75">
      <c r="A3858" s="16"/>
      <c r="B3858" s="22"/>
      <c r="C3858" s="25"/>
      <c r="E3858" s="25"/>
      <c r="J3858" s="1"/>
      <c r="L3858" s="1"/>
    </row>
    <row r="3859" spans="1:12" ht="12.75">
      <c r="A3859" s="16"/>
      <c r="B3859" s="22"/>
      <c r="C3859" s="25"/>
      <c r="E3859" s="25"/>
      <c r="J3859" s="1"/>
      <c r="L3859" s="1"/>
    </row>
    <row r="3860" spans="1:12" ht="12.75">
      <c r="A3860" s="16"/>
      <c r="B3860" s="22"/>
      <c r="C3860" s="25"/>
      <c r="E3860" s="25"/>
      <c r="J3860" s="1"/>
      <c r="L3860" s="1"/>
    </row>
    <row r="3861" spans="1:12" ht="12.75">
      <c r="A3861" s="16"/>
      <c r="B3861" s="22"/>
      <c r="C3861" s="25"/>
      <c r="E3861" s="25"/>
      <c r="J3861" s="1"/>
      <c r="L3861" s="1"/>
    </row>
    <row r="3862" spans="1:12" ht="12.75">
      <c r="A3862" s="16"/>
      <c r="B3862" s="22"/>
      <c r="C3862" s="25"/>
      <c r="E3862" s="25"/>
      <c r="J3862" s="1"/>
      <c r="L3862" s="1"/>
    </row>
    <row r="3863" spans="1:12" ht="12.75">
      <c r="A3863" s="16"/>
      <c r="B3863" s="22"/>
      <c r="C3863" s="25"/>
      <c r="E3863" s="25"/>
      <c r="J3863" s="1"/>
      <c r="L3863" s="1"/>
    </row>
    <row r="3864" spans="1:12" ht="12.75">
      <c r="A3864" s="16"/>
      <c r="B3864" s="22"/>
      <c r="C3864" s="25"/>
      <c r="E3864" s="25"/>
      <c r="J3864" s="1"/>
      <c r="L3864" s="1"/>
    </row>
    <row r="3865" spans="1:12" ht="12.75">
      <c r="A3865" s="16"/>
      <c r="B3865" s="22"/>
      <c r="C3865" s="25"/>
      <c r="E3865" s="25"/>
      <c r="J3865" s="1"/>
      <c r="L3865" s="1"/>
    </row>
    <row r="3866" spans="1:12" ht="12.75">
      <c r="A3866" s="16"/>
      <c r="B3866" s="22"/>
      <c r="C3866" s="25"/>
      <c r="E3866" s="25"/>
      <c r="J3866" s="1"/>
      <c r="L3866" s="1"/>
    </row>
    <row r="3867" spans="1:12" ht="12.75">
      <c r="A3867" s="16"/>
      <c r="B3867" s="22"/>
      <c r="C3867" s="25"/>
      <c r="E3867" s="25"/>
      <c r="J3867" s="1"/>
      <c r="L3867" s="1"/>
    </row>
    <row r="3868" spans="1:12" ht="12.75">
      <c r="A3868" s="16"/>
      <c r="B3868" s="22"/>
      <c r="C3868" s="25"/>
      <c r="E3868" s="25"/>
      <c r="J3868" s="1"/>
      <c r="L3868" s="1"/>
    </row>
    <row r="3869" spans="1:12" ht="12.75">
      <c r="A3869" s="16"/>
      <c r="B3869" s="22"/>
      <c r="C3869" s="25"/>
      <c r="E3869" s="25"/>
      <c r="J3869" s="1"/>
      <c r="L3869" s="1"/>
    </row>
    <row r="3870" spans="1:12" ht="12.75">
      <c r="A3870" s="16"/>
      <c r="B3870" s="22"/>
      <c r="C3870" s="25"/>
      <c r="E3870" s="25"/>
      <c r="J3870" s="1"/>
      <c r="L3870" s="1"/>
    </row>
    <row r="3871" spans="1:12" ht="12.75">
      <c r="A3871" s="16"/>
      <c r="B3871" s="22"/>
      <c r="C3871" s="25"/>
      <c r="E3871" s="25"/>
      <c r="J3871" s="1"/>
      <c r="L3871" s="1"/>
    </row>
    <row r="3872" spans="1:12" ht="12.75">
      <c r="A3872" s="16"/>
      <c r="B3872" s="22"/>
      <c r="C3872" s="25"/>
      <c r="E3872" s="25"/>
      <c r="J3872" s="1"/>
      <c r="L3872" s="1"/>
    </row>
    <row r="3873" spans="1:12" ht="12.75">
      <c r="A3873" s="16"/>
      <c r="B3873" s="22"/>
      <c r="C3873" s="25"/>
      <c r="E3873" s="25"/>
      <c r="J3873" s="1"/>
      <c r="L3873" s="1"/>
    </row>
    <row r="3874" spans="1:12" ht="12.75">
      <c r="A3874" s="16"/>
      <c r="B3874" s="22"/>
      <c r="C3874" s="25"/>
      <c r="E3874" s="25"/>
      <c r="J3874" s="1"/>
      <c r="L3874" s="1"/>
    </row>
    <row r="3875" spans="1:12" ht="12.75">
      <c r="A3875" s="16"/>
      <c r="B3875" s="22"/>
      <c r="C3875" s="25"/>
      <c r="E3875" s="25"/>
      <c r="J3875" s="1"/>
      <c r="L3875" s="1"/>
    </row>
    <row r="3876" spans="1:12" ht="12.75">
      <c r="A3876" s="16"/>
      <c r="B3876" s="22"/>
      <c r="C3876" s="25"/>
      <c r="E3876" s="25"/>
      <c r="J3876" s="1"/>
      <c r="L3876" s="1"/>
    </row>
    <row r="3877" spans="1:12" ht="12.75">
      <c r="A3877" s="16"/>
      <c r="B3877" s="22"/>
      <c r="C3877" s="25"/>
      <c r="E3877" s="25"/>
      <c r="J3877" s="1"/>
      <c r="L3877" s="1"/>
    </row>
    <row r="3878" spans="1:12" ht="12.75">
      <c r="A3878" s="16"/>
      <c r="B3878" s="22"/>
      <c r="C3878" s="25"/>
      <c r="E3878" s="25"/>
      <c r="J3878" s="1"/>
      <c r="L3878" s="1"/>
    </row>
    <row r="3879" spans="1:12" ht="12.75">
      <c r="A3879" s="16"/>
      <c r="B3879" s="22"/>
      <c r="C3879" s="25"/>
      <c r="E3879" s="25"/>
      <c r="J3879" s="1"/>
      <c r="L3879" s="1"/>
    </row>
    <row r="3880" spans="1:12" ht="12.75">
      <c r="A3880" s="16"/>
      <c r="B3880" s="22"/>
      <c r="C3880" s="25"/>
      <c r="E3880" s="25"/>
      <c r="J3880" s="1"/>
      <c r="L3880" s="1"/>
    </row>
    <row r="3881" spans="1:12" ht="12.75">
      <c r="A3881" s="16"/>
      <c r="B3881" s="22"/>
      <c r="C3881" s="25"/>
      <c r="E3881" s="25"/>
      <c r="J3881" s="1"/>
      <c r="L3881" s="1"/>
    </row>
    <row r="3882" spans="1:12" ht="12.75">
      <c r="A3882" s="16"/>
      <c r="B3882" s="22"/>
      <c r="C3882" s="25"/>
      <c r="E3882" s="25"/>
      <c r="J3882" s="1"/>
      <c r="L3882" s="1"/>
    </row>
    <row r="3883" spans="1:12" ht="12.75">
      <c r="A3883" s="16"/>
      <c r="B3883" s="22"/>
      <c r="C3883" s="25"/>
      <c r="E3883" s="25"/>
      <c r="J3883" s="1"/>
      <c r="L3883" s="1"/>
    </row>
    <row r="3884" spans="1:12" ht="12.75">
      <c r="A3884" s="16"/>
      <c r="B3884" s="22"/>
      <c r="C3884" s="25"/>
      <c r="E3884" s="25"/>
      <c r="J3884" s="1"/>
      <c r="L3884" s="1"/>
    </row>
    <row r="3885" spans="1:12" ht="12.75">
      <c r="A3885" s="16"/>
      <c r="B3885" s="22"/>
      <c r="C3885" s="25"/>
      <c r="E3885" s="25"/>
      <c r="J3885" s="1"/>
      <c r="L3885" s="1"/>
    </row>
    <row r="3886" spans="1:12" ht="12.75">
      <c r="A3886" s="16"/>
      <c r="B3886" s="22"/>
      <c r="C3886" s="25"/>
      <c r="E3886" s="25"/>
      <c r="J3886" s="1"/>
      <c r="L3886" s="1"/>
    </row>
    <row r="3887" spans="1:12" ht="12.75">
      <c r="A3887" s="16"/>
      <c r="B3887" s="22"/>
      <c r="C3887" s="25"/>
      <c r="E3887" s="25"/>
      <c r="J3887" s="1"/>
      <c r="L3887" s="1"/>
    </row>
    <row r="3888" spans="1:12" ht="12.75">
      <c r="A3888" s="16"/>
      <c r="B3888" s="22"/>
      <c r="C3888" s="25"/>
      <c r="E3888" s="25"/>
      <c r="J3888" s="1"/>
      <c r="L3888" s="1"/>
    </row>
    <row r="3889" spans="1:12" ht="12.75">
      <c r="A3889" s="16"/>
      <c r="B3889" s="22"/>
      <c r="C3889" s="25"/>
      <c r="E3889" s="25"/>
      <c r="J3889" s="1"/>
      <c r="L3889" s="1"/>
    </row>
    <row r="3890" spans="1:12" ht="12.75">
      <c r="A3890" s="16"/>
      <c r="B3890" s="22"/>
      <c r="C3890" s="25"/>
      <c r="E3890" s="25"/>
      <c r="J3890" s="1"/>
      <c r="L3890" s="1"/>
    </row>
    <row r="3891" spans="1:12" ht="12.75">
      <c r="A3891" s="16"/>
      <c r="B3891" s="22"/>
      <c r="C3891" s="25"/>
      <c r="E3891" s="25"/>
      <c r="J3891" s="1"/>
      <c r="L3891" s="1"/>
    </row>
    <row r="3892" spans="1:12" ht="12.75">
      <c r="A3892" s="16"/>
      <c r="B3892" s="22"/>
      <c r="C3892" s="25"/>
      <c r="E3892" s="25"/>
      <c r="J3892" s="1"/>
      <c r="L3892" s="1"/>
    </row>
    <row r="3893" spans="1:12" ht="12.75">
      <c r="A3893" s="16"/>
      <c r="B3893" s="22"/>
      <c r="C3893" s="25"/>
      <c r="E3893" s="25"/>
      <c r="J3893" s="1"/>
      <c r="L3893" s="1"/>
    </row>
    <row r="3894" spans="1:12" ht="12.75">
      <c r="A3894" s="16"/>
      <c r="B3894" s="22"/>
      <c r="C3894" s="25"/>
      <c r="E3894" s="25"/>
      <c r="J3894" s="1"/>
      <c r="L3894" s="1"/>
    </row>
    <row r="3895" spans="1:12" ht="12.75">
      <c r="A3895" s="16"/>
      <c r="B3895" s="22"/>
      <c r="C3895" s="25"/>
      <c r="E3895" s="25"/>
      <c r="J3895" s="1"/>
      <c r="L3895" s="1"/>
    </row>
    <row r="3896" spans="1:12" ht="12.75">
      <c r="A3896" s="16"/>
      <c r="B3896" s="22"/>
      <c r="C3896" s="25"/>
      <c r="E3896" s="25"/>
      <c r="J3896" s="1"/>
      <c r="L3896" s="1"/>
    </row>
    <row r="3897" spans="1:12" ht="12.75">
      <c r="A3897" s="16"/>
      <c r="B3897" s="22"/>
      <c r="C3897" s="25"/>
      <c r="E3897" s="25"/>
      <c r="J3897" s="1"/>
      <c r="L3897" s="1"/>
    </row>
    <row r="3898" spans="1:12" ht="12.75">
      <c r="A3898" s="16"/>
      <c r="B3898" s="22"/>
      <c r="C3898" s="25"/>
      <c r="E3898" s="25"/>
      <c r="J3898" s="1"/>
      <c r="L3898" s="1"/>
    </row>
    <row r="3899" spans="1:12" ht="12.75">
      <c r="A3899" s="16"/>
      <c r="B3899" s="22"/>
      <c r="C3899" s="25"/>
      <c r="E3899" s="25"/>
      <c r="J3899" s="1"/>
      <c r="L3899" s="1"/>
    </row>
    <row r="3900" spans="1:12" ht="12.75">
      <c r="A3900" s="16"/>
      <c r="B3900" s="22"/>
      <c r="C3900" s="25"/>
      <c r="E3900" s="25"/>
      <c r="J3900" s="1"/>
      <c r="L3900" s="1"/>
    </row>
    <row r="3901" spans="1:12" ht="12.75">
      <c r="A3901" s="16"/>
      <c r="B3901" s="22"/>
      <c r="C3901" s="25"/>
      <c r="E3901" s="25"/>
      <c r="J3901" s="1"/>
      <c r="L3901" s="1"/>
    </row>
    <row r="3902" spans="1:12" ht="12.75">
      <c r="A3902" s="16"/>
      <c r="B3902" s="22"/>
      <c r="C3902" s="25"/>
      <c r="E3902" s="25"/>
      <c r="J3902" s="1"/>
      <c r="L3902" s="1"/>
    </row>
    <row r="3903" spans="1:12" ht="12.75">
      <c r="A3903" s="16"/>
      <c r="B3903" s="22"/>
      <c r="C3903" s="25"/>
      <c r="E3903" s="25"/>
      <c r="J3903" s="1"/>
      <c r="L3903" s="1"/>
    </row>
    <row r="3904" spans="1:12" ht="12.75">
      <c r="A3904" s="16"/>
      <c r="B3904" s="22"/>
      <c r="C3904" s="25"/>
      <c r="E3904" s="25"/>
      <c r="J3904" s="1"/>
      <c r="L3904" s="1"/>
    </row>
    <row r="3905" spans="1:12" ht="12.75">
      <c r="A3905" s="16"/>
      <c r="B3905" s="22"/>
      <c r="C3905" s="25"/>
      <c r="E3905" s="25"/>
      <c r="J3905" s="1"/>
      <c r="L3905" s="1"/>
    </row>
    <row r="3906" spans="1:12" ht="12.75">
      <c r="A3906" s="16"/>
      <c r="B3906" s="22"/>
      <c r="C3906" s="25"/>
      <c r="E3906" s="25"/>
      <c r="J3906" s="1"/>
      <c r="L3906" s="1"/>
    </row>
    <row r="3907" spans="1:12" ht="12.75">
      <c r="A3907" s="16"/>
      <c r="B3907" s="22"/>
      <c r="C3907" s="25"/>
      <c r="E3907" s="25"/>
      <c r="J3907" s="1"/>
      <c r="L3907" s="1"/>
    </row>
    <row r="3908" spans="1:12" ht="12.75">
      <c r="A3908" s="16"/>
      <c r="B3908" s="22"/>
      <c r="C3908" s="25"/>
      <c r="E3908" s="25"/>
      <c r="J3908" s="1"/>
      <c r="L3908" s="1"/>
    </row>
    <row r="3909" spans="1:12" ht="12.75">
      <c r="A3909" s="16"/>
      <c r="B3909" s="22"/>
      <c r="C3909" s="25"/>
      <c r="E3909" s="25"/>
      <c r="J3909" s="1"/>
      <c r="L3909" s="1"/>
    </row>
    <row r="3910" spans="1:12" ht="12.75">
      <c r="A3910" s="16"/>
      <c r="B3910" s="22"/>
      <c r="C3910" s="25"/>
      <c r="E3910" s="25"/>
      <c r="J3910" s="1"/>
      <c r="L3910" s="1"/>
    </row>
    <row r="3911" spans="1:12" ht="12.75">
      <c r="A3911" s="16"/>
      <c r="B3911" s="22"/>
      <c r="C3911" s="25"/>
      <c r="E3911" s="25"/>
      <c r="J3911" s="1"/>
      <c r="L3911" s="1"/>
    </row>
    <row r="3912" spans="1:12" ht="12.75">
      <c r="A3912" s="16"/>
      <c r="B3912" s="22"/>
      <c r="C3912" s="25"/>
      <c r="E3912" s="25"/>
      <c r="J3912" s="1"/>
      <c r="L3912" s="1"/>
    </row>
    <row r="3913" spans="1:12" ht="12.75">
      <c r="A3913" s="16"/>
      <c r="B3913" s="22"/>
      <c r="C3913" s="25"/>
      <c r="E3913" s="25"/>
      <c r="J3913" s="1"/>
      <c r="L3913" s="1"/>
    </row>
    <row r="3914" spans="1:12" ht="12.75">
      <c r="A3914" s="16"/>
      <c r="B3914" s="22"/>
      <c r="C3914" s="25"/>
      <c r="E3914" s="25"/>
      <c r="J3914" s="1"/>
      <c r="L3914" s="1"/>
    </row>
    <row r="3915" spans="1:12" ht="12.75">
      <c r="A3915" s="16"/>
      <c r="B3915" s="22"/>
      <c r="C3915" s="25"/>
      <c r="E3915" s="25"/>
      <c r="J3915" s="1"/>
      <c r="L3915" s="1"/>
    </row>
    <row r="3916" spans="1:12" ht="12.75">
      <c r="A3916" s="16"/>
      <c r="B3916" s="22"/>
      <c r="C3916" s="25"/>
      <c r="E3916" s="25"/>
      <c r="J3916" s="1"/>
      <c r="L3916" s="1"/>
    </row>
    <row r="3917" spans="1:12" ht="12.75">
      <c r="A3917" s="16"/>
      <c r="B3917" s="22"/>
      <c r="C3917" s="25"/>
      <c r="E3917" s="25"/>
      <c r="J3917" s="1"/>
      <c r="L3917" s="1"/>
    </row>
    <row r="3918" spans="1:12" ht="12.75">
      <c r="A3918" s="16"/>
      <c r="B3918" s="22"/>
      <c r="C3918" s="25"/>
      <c r="E3918" s="25"/>
      <c r="J3918" s="1"/>
      <c r="L3918" s="1"/>
    </row>
    <row r="3919" spans="1:12" ht="12.75">
      <c r="A3919" s="16"/>
      <c r="B3919" s="22"/>
      <c r="C3919" s="25"/>
      <c r="E3919" s="25"/>
      <c r="J3919" s="1"/>
      <c r="L3919" s="1"/>
    </row>
    <row r="3920" spans="1:12" ht="12.75">
      <c r="A3920" s="16"/>
      <c r="B3920" s="22"/>
      <c r="C3920" s="25"/>
      <c r="E3920" s="25"/>
      <c r="J3920" s="1"/>
      <c r="L3920" s="1"/>
    </row>
    <row r="3921" spans="1:12" ht="12.75">
      <c r="A3921" s="16"/>
      <c r="B3921" s="22"/>
      <c r="C3921" s="25"/>
      <c r="E3921" s="25"/>
      <c r="J3921" s="1"/>
      <c r="L3921" s="1"/>
    </row>
    <row r="3922" spans="1:12" ht="12.75">
      <c r="A3922" s="16"/>
      <c r="B3922" s="22"/>
      <c r="C3922" s="25"/>
      <c r="E3922" s="25"/>
      <c r="J3922" s="1"/>
      <c r="L3922" s="1"/>
    </row>
    <row r="3923" spans="1:12" ht="12.75">
      <c r="A3923" s="16"/>
      <c r="B3923" s="22"/>
      <c r="C3923" s="25"/>
      <c r="E3923" s="25"/>
      <c r="J3923" s="1"/>
      <c r="L3923" s="1"/>
    </row>
    <row r="3924" spans="1:12" ht="12.75">
      <c r="A3924" s="16"/>
      <c r="B3924" s="22"/>
      <c r="C3924" s="25"/>
      <c r="E3924" s="25"/>
      <c r="J3924" s="1"/>
      <c r="L3924" s="1"/>
    </row>
    <row r="3925" spans="1:12" ht="12.75">
      <c r="A3925" s="16"/>
      <c r="B3925" s="22"/>
      <c r="C3925" s="25"/>
      <c r="E3925" s="25"/>
      <c r="J3925" s="1"/>
      <c r="L3925" s="1"/>
    </row>
    <row r="3926" spans="1:12" ht="12.75">
      <c r="A3926" s="16"/>
      <c r="B3926" s="22"/>
      <c r="C3926" s="25"/>
      <c r="E3926" s="25"/>
      <c r="J3926" s="1"/>
      <c r="L3926" s="1"/>
    </row>
    <row r="3927" spans="1:12" ht="12.75">
      <c r="A3927" s="16"/>
      <c r="B3927" s="22"/>
      <c r="C3927" s="25"/>
      <c r="E3927" s="25"/>
      <c r="J3927" s="1"/>
      <c r="L3927" s="1"/>
    </row>
    <row r="3928" spans="1:12" ht="12.75">
      <c r="A3928" s="16"/>
      <c r="B3928" s="22"/>
      <c r="C3928" s="25"/>
      <c r="E3928" s="25"/>
      <c r="J3928" s="1"/>
      <c r="L3928" s="1"/>
    </row>
    <row r="3929" spans="1:12" ht="12.75">
      <c r="A3929" s="16"/>
      <c r="B3929" s="22"/>
      <c r="C3929" s="25"/>
      <c r="E3929" s="25"/>
      <c r="J3929" s="1"/>
      <c r="L3929" s="1"/>
    </row>
    <row r="3930" spans="1:12" ht="12.75">
      <c r="A3930" s="16"/>
      <c r="B3930" s="22"/>
      <c r="C3930" s="25"/>
      <c r="E3930" s="25"/>
      <c r="J3930" s="1"/>
      <c r="L3930" s="1"/>
    </row>
    <row r="3931" spans="1:12" ht="12.75">
      <c r="A3931" s="16"/>
      <c r="B3931" s="22"/>
      <c r="C3931" s="25"/>
      <c r="E3931" s="25"/>
      <c r="J3931" s="1"/>
      <c r="L3931" s="1"/>
    </row>
    <row r="3932" spans="1:12" ht="12.75">
      <c r="A3932" s="16"/>
      <c r="B3932" s="22"/>
      <c r="C3932" s="25"/>
      <c r="E3932" s="25"/>
      <c r="J3932" s="1"/>
      <c r="L3932" s="1"/>
    </row>
    <row r="3933" spans="1:12" ht="12.75">
      <c r="A3933" s="16"/>
      <c r="B3933" s="22"/>
      <c r="C3933" s="25"/>
      <c r="E3933" s="25"/>
      <c r="J3933" s="1"/>
      <c r="L3933" s="1"/>
    </row>
    <row r="3934" spans="1:12" ht="12.75">
      <c r="A3934" s="16"/>
      <c r="B3934" s="22"/>
      <c r="C3934" s="25"/>
      <c r="E3934" s="25"/>
      <c r="J3934" s="1"/>
      <c r="L3934" s="1"/>
    </row>
    <row r="3935" spans="1:12" ht="12.75">
      <c r="A3935" s="16"/>
      <c r="B3935" s="22"/>
      <c r="C3935" s="25"/>
      <c r="E3935" s="25"/>
      <c r="J3935" s="1"/>
      <c r="L3935" s="1"/>
    </row>
    <row r="3936" spans="1:12" ht="12.75">
      <c r="A3936" s="16"/>
      <c r="B3936" s="22"/>
      <c r="C3936" s="25"/>
      <c r="E3936" s="25"/>
      <c r="J3936" s="1"/>
      <c r="L3936" s="1"/>
    </row>
    <row r="3937" spans="1:12" ht="12.75">
      <c r="A3937" s="16"/>
      <c r="B3937" s="22"/>
      <c r="C3937" s="25"/>
      <c r="E3937" s="25"/>
      <c r="J3937" s="1"/>
      <c r="L3937" s="1"/>
    </row>
    <row r="3938" spans="1:12" ht="12.75">
      <c r="A3938" s="16"/>
      <c r="B3938" s="22"/>
      <c r="C3938" s="25"/>
      <c r="E3938" s="25"/>
      <c r="J3938" s="1"/>
      <c r="L3938" s="1"/>
    </row>
    <row r="3939" spans="1:12" ht="12.75">
      <c r="A3939" s="16"/>
      <c r="B3939" s="22"/>
      <c r="C3939" s="25"/>
      <c r="E3939" s="25"/>
      <c r="J3939" s="1"/>
      <c r="L3939" s="1"/>
    </row>
    <row r="3940" spans="1:12" ht="12.75">
      <c r="A3940" s="16"/>
      <c r="B3940" s="22"/>
      <c r="C3940" s="25"/>
      <c r="E3940" s="25"/>
      <c r="J3940" s="1"/>
      <c r="L3940" s="1"/>
    </row>
    <row r="3941" spans="1:12" ht="12.75">
      <c r="A3941" s="16"/>
      <c r="B3941" s="22"/>
      <c r="C3941" s="25"/>
      <c r="E3941" s="25"/>
      <c r="J3941" s="1"/>
      <c r="L3941" s="1"/>
    </row>
    <row r="3942" spans="1:12" ht="12.75">
      <c r="A3942" s="16"/>
      <c r="B3942" s="22"/>
      <c r="C3942" s="25"/>
      <c r="E3942" s="25"/>
      <c r="J3942" s="1"/>
      <c r="L3942" s="1"/>
    </row>
    <row r="3943" spans="1:12" ht="12.75">
      <c r="A3943" s="16"/>
      <c r="B3943" s="22"/>
      <c r="C3943" s="25"/>
      <c r="E3943" s="25"/>
      <c r="J3943" s="1"/>
      <c r="L3943" s="1"/>
    </row>
    <row r="3944" spans="1:12" ht="12.75">
      <c r="A3944" s="16"/>
      <c r="B3944" s="22"/>
      <c r="C3944" s="25"/>
      <c r="E3944" s="25"/>
      <c r="J3944" s="1"/>
      <c r="L3944" s="1"/>
    </row>
    <row r="3945" spans="1:12" ht="12.75">
      <c r="A3945" s="16"/>
      <c r="B3945" s="22"/>
      <c r="C3945" s="25"/>
      <c r="E3945" s="25"/>
      <c r="J3945" s="1"/>
      <c r="L3945" s="1"/>
    </row>
    <row r="3946" spans="1:12" ht="12.75">
      <c r="A3946" s="16"/>
      <c r="B3946" s="22"/>
      <c r="C3946" s="25"/>
      <c r="E3946" s="25"/>
      <c r="J3946" s="1"/>
      <c r="L3946" s="1"/>
    </row>
    <row r="3947" spans="1:12" ht="12.75">
      <c r="A3947" s="16"/>
      <c r="B3947" s="22"/>
      <c r="C3947" s="25"/>
      <c r="E3947" s="25"/>
      <c r="J3947" s="1"/>
      <c r="L3947" s="1"/>
    </row>
    <row r="3948" spans="1:12" ht="12.75">
      <c r="A3948" s="16"/>
      <c r="B3948" s="22"/>
      <c r="C3948" s="25"/>
      <c r="E3948" s="25"/>
      <c r="J3948" s="1"/>
      <c r="L3948" s="1"/>
    </row>
    <row r="3949" spans="1:12" ht="12.75">
      <c r="A3949" s="16"/>
      <c r="B3949" s="22"/>
      <c r="C3949" s="25"/>
      <c r="E3949" s="25"/>
      <c r="J3949" s="1"/>
      <c r="L3949" s="1"/>
    </row>
    <row r="3950" spans="1:12" ht="12.75">
      <c r="A3950" s="16"/>
      <c r="B3950" s="22"/>
      <c r="C3950" s="25"/>
      <c r="E3950" s="25"/>
      <c r="J3950" s="1"/>
      <c r="L3950" s="1"/>
    </row>
    <row r="3951" spans="1:12" ht="12.75">
      <c r="A3951" s="16"/>
      <c r="B3951" s="22"/>
      <c r="C3951" s="25"/>
      <c r="E3951" s="25"/>
      <c r="J3951" s="1"/>
      <c r="L3951" s="1"/>
    </row>
    <row r="3952" spans="1:12" ht="12.75">
      <c r="A3952" s="16"/>
      <c r="B3952" s="22"/>
      <c r="C3952" s="25"/>
      <c r="E3952" s="25"/>
      <c r="J3952" s="1"/>
      <c r="L3952" s="1"/>
    </row>
    <row r="3953" spans="1:12" ht="12.75">
      <c r="A3953" s="16"/>
      <c r="B3953" s="22"/>
      <c r="C3953" s="25"/>
      <c r="E3953" s="25"/>
      <c r="J3953" s="1"/>
      <c r="L3953" s="1"/>
    </row>
    <row r="3954" spans="1:12" ht="12.75">
      <c r="A3954" s="16"/>
      <c r="B3954" s="22"/>
      <c r="C3954" s="25"/>
      <c r="E3954" s="25"/>
      <c r="J3954" s="1"/>
      <c r="L3954" s="1"/>
    </row>
    <row r="3955" spans="1:12" ht="12.75">
      <c r="A3955" s="16"/>
      <c r="B3955" s="22"/>
      <c r="C3955" s="25"/>
      <c r="E3955" s="25"/>
      <c r="J3955" s="1"/>
      <c r="L3955" s="1"/>
    </row>
    <row r="3956" spans="1:12" ht="12.75">
      <c r="A3956" s="16"/>
      <c r="B3956" s="22"/>
      <c r="C3956" s="25"/>
      <c r="E3956" s="25"/>
      <c r="J3956" s="1"/>
      <c r="L3956" s="1"/>
    </row>
    <row r="3957" spans="1:12" ht="12.75">
      <c r="A3957" s="16"/>
      <c r="B3957" s="22"/>
      <c r="C3957" s="25"/>
      <c r="E3957" s="25"/>
      <c r="J3957" s="1"/>
      <c r="L3957" s="1"/>
    </row>
    <row r="3958" spans="1:12" ht="12.75">
      <c r="A3958" s="16"/>
      <c r="B3958" s="22"/>
      <c r="C3958" s="25"/>
      <c r="E3958" s="25"/>
      <c r="J3958" s="1"/>
      <c r="L3958" s="1"/>
    </row>
    <row r="3959" spans="1:12" ht="12.75">
      <c r="A3959" s="16"/>
      <c r="B3959" s="22"/>
      <c r="C3959" s="25"/>
      <c r="E3959" s="25"/>
      <c r="J3959" s="1"/>
      <c r="L3959" s="1"/>
    </row>
    <row r="3960" spans="1:12" ht="12.75">
      <c r="A3960" s="16"/>
      <c r="B3960" s="22"/>
      <c r="C3960" s="25"/>
      <c r="E3960" s="25"/>
      <c r="J3960" s="1"/>
      <c r="L3960" s="1"/>
    </row>
    <row r="3961" spans="1:12" ht="12.75">
      <c r="A3961" s="16"/>
      <c r="B3961" s="22"/>
      <c r="C3961" s="25"/>
      <c r="E3961" s="25"/>
      <c r="J3961" s="1"/>
      <c r="L3961" s="1"/>
    </row>
    <row r="3962" spans="1:12" ht="12.75">
      <c r="A3962" s="16"/>
      <c r="B3962" s="22"/>
      <c r="C3962" s="25"/>
      <c r="E3962" s="25"/>
      <c r="J3962" s="1"/>
      <c r="L3962" s="1"/>
    </row>
    <row r="3963" spans="1:12" ht="12.75">
      <c r="A3963" s="16"/>
      <c r="B3963" s="22"/>
      <c r="C3963" s="25"/>
      <c r="E3963" s="25"/>
      <c r="J3963" s="1"/>
      <c r="L3963" s="1"/>
    </row>
    <row r="3964" spans="1:12" ht="12.75">
      <c r="A3964" s="16"/>
      <c r="B3964" s="22"/>
      <c r="C3964" s="25"/>
      <c r="E3964" s="25"/>
      <c r="J3964" s="1"/>
      <c r="L3964" s="1"/>
    </row>
    <row r="3965" spans="1:12" ht="12.75">
      <c r="A3965" s="16"/>
      <c r="B3965" s="22"/>
      <c r="C3965" s="25"/>
      <c r="E3965" s="25"/>
      <c r="J3965" s="1"/>
      <c r="L3965" s="1"/>
    </row>
    <row r="3966" spans="1:12" ht="12.75">
      <c r="A3966" s="16"/>
      <c r="B3966" s="22"/>
      <c r="C3966" s="25"/>
      <c r="E3966" s="25"/>
      <c r="J3966" s="1"/>
      <c r="L3966" s="1"/>
    </row>
    <row r="3967" spans="1:12" ht="12.75">
      <c r="A3967" s="16"/>
      <c r="B3967" s="22"/>
      <c r="C3967" s="25"/>
      <c r="E3967" s="25"/>
      <c r="J3967" s="1"/>
      <c r="L3967" s="1"/>
    </row>
    <row r="3968" spans="1:12" ht="12.75">
      <c r="A3968" s="16"/>
      <c r="B3968" s="22"/>
      <c r="C3968" s="25"/>
      <c r="E3968" s="25"/>
      <c r="J3968" s="1"/>
      <c r="L3968" s="1"/>
    </row>
    <row r="3969" spans="1:12" ht="12.75">
      <c r="A3969" s="16"/>
      <c r="B3969" s="22"/>
      <c r="C3969" s="25"/>
      <c r="E3969" s="25"/>
      <c r="J3969" s="1"/>
      <c r="L3969" s="1"/>
    </row>
    <row r="3970" spans="1:12" ht="12.75">
      <c r="A3970" s="16"/>
      <c r="B3970" s="22"/>
      <c r="C3970" s="25"/>
      <c r="E3970" s="25"/>
      <c r="J3970" s="1"/>
      <c r="L3970" s="1"/>
    </row>
    <row r="3971" spans="1:12" ht="12.75">
      <c r="A3971" s="16"/>
      <c r="B3971" s="22"/>
      <c r="C3971" s="25"/>
      <c r="E3971" s="25"/>
      <c r="J3971" s="1"/>
      <c r="L3971" s="1"/>
    </row>
    <row r="3972" spans="1:12" ht="12.75">
      <c r="A3972" s="16"/>
      <c r="B3972" s="22"/>
      <c r="C3972" s="25"/>
      <c r="E3972" s="25"/>
      <c r="J3972" s="1"/>
      <c r="L3972" s="1"/>
    </row>
    <row r="3973" spans="1:12" ht="12.75">
      <c r="A3973" s="16"/>
      <c r="B3973" s="22"/>
      <c r="C3973" s="25"/>
      <c r="E3973" s="25"/>
      <c r="J3973" s="1"/>
      <c r="L3973" s="1"/>
    </row>
    <row r="3974" spans="1:12" ht="12.75">
      <c r="A3974" s="16"/>
      <c r="B3974" s="22"/>
      <c r="C3974" s="25"/>
      <c r="E3974" s="25"/>
      <c r="J3974" s="1"/>
      <c r="L3974" s="1"/>
    </row>
    <row r="3975" spans="1:12" ht="12.75">
      <c r="A3975" s="16"/>
      <c r="B3975" s="22"/>
      <c r="C3975" s="25"/>
      <c r="E3975" s="25"/>
      <c r="J3975" s="1"/>
      <c r="L3975" s="1"/>
    </row>
    <row r="3976" spans="1:12" ht="12.75">
      <c r="A3976" s="16"/>
      <c r="B3976" s="22"/>
      <c r="C3976" s="25"/>
      <c r="E3976" s="25"/>
      <c r="J3976" s="1"/>
      <c r="L3976" s="1"/>
    </row>
    <row r="3977" spans="1:12" ht="12.75">
      <c r="A3977" s="16"/>
      <c r="B3977" s="22"/>
      <c r="C3977" s="25"/>
      <c r="E3977" s="25"/>
      <c r="J3977" s="1"/>
      <c r="L3977" s="1"/>
    </row>
    <row r="3978" spans="1:12" ht="12.75">
      <c r="A3978" s="16"/>
      <c r="B3978" s="22"/>
      <c r="C3978" s="25"/>
      <c r="E3978" s="25"/>
      <c r="J3978" s="1"/>
      <c r="L3978" s="1"/>
    </row>
    <row r="3979" spans="1:12" ht="12.75">
      <c r="A3979" s="16"/>
      <c r="B3979" s="22"/>
      <c r="C3979" s="25"/>
      <c r="E3979" s="25"/>
      <c r="J3979" s="1"/>
      <c r="L3979" s="1"/>
    </row>
    <row r="3980" spans="1:12" ht="12.75">
      <c r="A3980" s="16"/>
      <c r="B3980" s="22"/>
      <c r="C3980" s="25"/>
      <c r="E3980" s="25"/>
      <c r="J3980" s="1"/>
      <c r="L3980" s="1"/>
    </row>
    <row r="3981" spans="1:12" ht="12.75">
      <c r="A3981" s="16"/>
      <c r="B3981" s="22"/>
      <c r="C3981" s="25"/>
      <c r="E3981" s="25"/>
      <c r="J3981" s="1"/>
      <c r="L3981" s="1"/>
    </row>
    <row r="3982" spans="1:12" ht="12.75">
      <c r="A3982" s="16"/>
      <c r="B3982" s="22"/>
      <c r="C3982" s="25"/>
      <c r="E3982" s="25"/>
      <c r="J3982" s="1"/>
      <c r="L3982" s="1"/>
    </row>
    <row r="3983" spans="1:12" ht="12.75">
      <c r="A3983" s="16"/>
      <c r="B3983" s="22"/>
      <c r="C3983" s="25"/>
      <c r="E3983" s="25"/>
      <c r="J3983" s="1"/>
      <c r="L3983" s="1"/>
    </row>
    <row r="3984" spans="1:12" ht="12.75">
      <c r="A3984" s="16"/>
      <c r="B3984" s="22"/>
      <c r="C3984" s="25"/>
      <c r="E3984" s="25"/>
      <c r="J3984" s="1"/>
      <c r="L3984" s="1"/>
    </row>
    <row r="3985" spans="1:12" ht="12.75">
      <c r="A3985" s="16"/>
      <c r="B3985" s="22"/>
      <c r="C3985" s="25"/>
      <c r="E3985" s="25"/>
      <c r="J3985" s="1"/>
      <c r="L3985" s="1"/>
    </row>
    <row r="3986" spans="1:12" ht="12.75">
      <c r="A3986" s="16"/>
      <c r="B3986" s="22"/>
      <c r="C3986" s="25"/>
      <c r="E3986" s="25"/>
      <c r="J3986" s="1"/>
      <c r="L3986" s="1"/>
    </row>
    <row r="3987" spans="1:12" ht="12.75">
      <c r="A3987" s="16"/>
      <c r="B3987" s="22"/>
      <c r="C3987" s="25"/>
      <c r="E3987" s="25"/>
      <c r="J3987" s="1"/>
      <c r="L3987" s="1"/>
    </row>
    <row r="3988" spans="1:12" ht="12.75">
      <c r="A3988" s="16"/>
      <c r="B3988" s="22"/>
      <c r="C3988" s="25"/>
      <c r="E3988" s="25"/>
      <c r="J3988" s="1"/>
      <c r="L3988" s="1"/>
    </row>
    <row r="3989" spans="1:12" ht="12.75">
      <c r="A3989" s="16"/>
      <c r="B3989" s="22"/>
      <c r="C3989" s="25"/>
      <c r="E3989" s="25"/>
      <c r="J3989" s="1"/>
      <c r="L3989" s="1"/>
    </row>
    <row r="3990" spans="1:12" ht="12.75">
      <c r="A3990" s="16"/>
      <c r="B3990" s="22"/>
      <c r="C3990" s="25"/>
      <c r="E3990" s="25"/>
      <c r="J3990" s="1"/>
      <c r="L3990" s="1"/>
    </row>
    <row r="3991" spans="1:12" ht="12.75">
      <c r="A3991" s="16"/>
      <c r="B3991" s="22"/>
      <c r="C3991" s="25"/>
      <c r="E3991" s="25"/>
      <c r="J3991" s="1"/>
      <c r="L3991" s="1"/>
    </row>
    <row r="3992" spans="1:12" ht="12.75">
      <c r="A3992" s="16"/>
      <c r="B3992" s="22"/>
      <c r="C3992" s="25"/>
      <c r="E3992" s="25"/>
      <c r="J3992" s="1"/>
      <c r="L3992" s="1"/>
    </row>
    <row r="3993" spans="1:12" ht="12.75">
      <c r="A3993" s="16"/>
      <c r="B3993" s="22"/>
      <c r="C3993" s="25"/>
      <c r="E3993" s="25"/>
      <c r="J3993" s="1"/>
      <c r="L3993" s="1"/>
    </row>
    <row r="3994" spans="1:12" ht="12.75">
      <c r="A3994" s="16"/>
      <c r="B3994" s="22"/>
      <c r="C3994" s="25"/>
      <c r="E3994" s="25"/>
      <c r="J3994" s="1"/>
      <c r="L3994" s="1"/>
    </row>
    <row r="3995" spans="1:12" ht="12.75">
      <c r="A3995" s="16"/>
      <c r="B3995" s="22"/>
      <c r="C3995" s="25"/>
      <c r="E3995" s="25"/>
      <c r="J3995" s="1"/>
      <c r="L3995" s="1"/>
    </row>
    <row r="3996" spans="1:12" ht="12.75">
      <c r="A3996" s="16"/>
      <c r="B3996" s="22"/>
      <c r="C3996" s="25"/>
      <c r="E3996" s="25"/>
      <c r="J3996" s="1"/>
      <c r="L3996" s="1"/>
    </row>
    <row r="3997" spans="1:12" ht="12.75">
      <c r="A3997" s="16"/>
      <c r="B3997" s="22"/>
      <c r="C3997" s="25"/>
      <c r="E3997" s="25"/>
      <c r="J3997" s="1"/>
      <c r="L3997" s="1"/>
    </row>
    <row r="3998" spans="1:12" ht="12.75">
      <c r="A3998" s="16"/>
      <c r="B3998" s="22"/>
      <c r="C3998" s="25"/>
      <c r="E3998" s="25"/>
      <c r="J3998" s="1"/>
      <c r="L3998" s="1"/>
    </row>
    <row r="3999" spans="1:12" ht="12.75">
      <c r="A3999" s="16"/>
      <c r="B3999" s="22"/>
      <c r="C3999" s="25"/>
      <c r="E3999" s="25"/>
      <c r="J3999" s="1"/>
      <c r="L3999" s="1"/>
    </row>
    <row r="4000" spans="1:12" ht="12.75">
      <c r="A4000" s="16"/>
      <c r="B4000" s="22"/>
      <c r="C4000" s="25"/>
      <c r="E4000" s="25"/>
      <c r="J4000" s="1"/>
      <c r="L4000" s="1"/>
    </row>
    <row r="4001" spans="1:12" ht="12.75">
      <c r="A4001" s="16"/>
      <c r="B4001" s="22"/>
      <c r="C4001" s="25"/>
      <c r="E4001" s="25"/>
      <c r="J4001" s="1"/>
      <c r="L4001" s="1"/>
    </row>
    <row r="4002" spans="1:12" ht="12.75">
      <c r="A4002" s="16"/>
      <c r="B4002" s="22"/>
      <c r="C4002" s="25"/>
      <c r="E4002" s="25"/>
      <c r="J4002" s="1"/>
      <c r="L4002" s="1"/>
    </row>
    <row r="4003" spans="1:12" ht="12.75">
      <c r="A4003" s="16"/>
      <c r="B4003" s="22"/>
      <c r="C4003" s="25"/>
      <c r="E4003" s="25"/>
      <c r="J4003" s="1"/>
      <c r="L4003" s="1"/>
    </row>
    <row r="4004" spans="1:12" ht="12.75">
      <c r="A4004" s="16"/>
      <c r="B4004" s="22"/>
      <c r="C4004" s="25"/>
      <c r="E4004" s="25"/>
      <c r="J4004" s="1"/>
      <c r="L4004" s="1"/>
    </row>
    <row r="4005" spans="1:12" ht="12.75">
      <c r="A4005" s="16"/>
      <c r="B4005" s="22"/>
      <c r="C4005" s="25"/>
      <c r="E4005" s="25"/>
      <c r="J4005" s="1"/>
      <c r="L4005" s="1"/>
    </row>
    <row r="4006" spans="1:12" ht="12.75">
      <c r="A4006" s="16"/>
      <c r="B4006" s="22"/>
      <c r="C4006" s="25"/>
      <c r="E4006" s="25"/>
      <c r="J4006" s="1"/>
      <c r="L4006" s="1"/>
    </row>
    <row r="4007" spans="1:12" ht="12.75">
      <c r="A4007" s="16"/>
      <c r="B4007" s="22"/>
      <c r="C4007" s="25"/>
      <c r="E4007" s="25"/>
      <c r="J4007" s="1"/>
      <c r="L4007" s="1"/>
    </row>
    <row r="4008" spans="1:12" ht="12.75">
      <c r="A4008" s="16"/>
      <c r="B4008" s="22"/>
      <c r="C4008" s="25"/>
      <c r="E4008" s="25"/>
      <c r="J4008" s="1"/>
      <c r="L4008" s="1"/>
    </row>
    <row r="4009" spans="1:12" ht="12.75">
      <c r="A4009" s="16"/>
      <c r="B4009" s="22"/>
      <c r="C4009" s="25"/>
      <c r="E4009" s="25"/>
      <c r="J4009" s="1"/>
      <c r="L4009" s="1"/>
    </row>
    <row r="4010" spans="1:12" ht="12.75">
      <c r="A4010" s="16"/>
      <c r="B4010" s="22"/>
      <c r="C4010" s="25"/>
      <c r="E4010" s="25"/>
      <c r="J4010" s="1"/>
      <c r="L4010" s="1"/>
    </row>
    <row r="4011" spans="1:12" ht="12.75">
      <c r="A4011" s="16"/>
      <c r="B4011" s="22"/>
      <c r="C4011" s="25"/>
      <c r="E4011" s="25"/>
      <c r="J4011" s="1"/>
      <c r="L4011" s="1"/>
    </row>
    <row r="4012" spans="1:12" ht="12.75">
      <c r="A4012" s="16"/>
      <c r="B4012" s="22"/>
      <c r="C4012" s="25"/>
      <c r="E4012" s="25"/>
      <c r="J4012" s="1"/>
      <c r="L4012" s="1"/>
    </row>
    <row r="4013" spans="1:12" ht="12.75">
      <c r="A4013" s="16"/>
      <c r="B4013" s="22"/>
      <c r="C4013" s="25"/>
      <c r="E4013" s="25"/>
      <c r="J4013" s="1"/>
      <c r="L4013" s="1"/>
    </row>
    <row r="4014" spans="1:12" ht="12.75">
      <c r="A4014" s="16"/>
      <c r="B4014" s="22"/>
      <c r="C4014" s="25"/>
      <c r="E4014" s="25"/>
      <c r="J4014" s="1"/>
      <c r="L4014" s="1"/>
    </row>
    <row r="4015" spans="1:12" ht="12.75">
      <c r="A4015" s="16"/>
      <c r="B4015" s="22"/>
      <c r="C4015" s="25"/>
      <c r="E4015" s="25"/>
      <c r="J4015" s="1"/>
      <c r="L4015" s="1"/>
    </row>
    <row r="4016" spans="1:12" ht="12.75">
      <c r="A4016" s="16"/>
      <c r="B4016" s="22"/>
      <c r="C4016" s="25"/>
      <c r="E4016" s="25"/>
      <c r="J4016" s="1"/>
      <c r="L4016" s="1"/>
    </row>
    <row r="4017" spans="1:12" ht="12.75">
      <c r="A4017" s="16"/>
      <c r="B4017" s="22"/>
      <c r="C4017" s="25"/>
      <c r="E4017" s="25"/>
      <c r="J4017" s="1"/>
      <c r="L4017" s="1"/>
    </row>
    <row r="4018" spans="1:12" ht="12.75">
      <c r="A4018" s="16"/>
      <c r="B4018" s="22"/>
      <c r="C4018" s="25"/>
      <c r="E4018" s="25"/>
      <c r="J4018" s="1"/>
      <c r="L4018" s="1"/>
    </row>
    <row r="4019" spans="1:12" ht="12.75">
      <c r="A4019" s="16"/>
      <c r="B4019" s="22"/>
      <c r="C4019" s="25"/>
      <c r="E4019" s="25"/>
      <c r="J4019" s="1"/>
      <c r="L4019" s="1"/>
    </row>
    <row r="4020" spans="1:12" ht="12.75">
      <c r="A4020" s="16"/>
      <c r="B4020" s="22"/>
      <c r="C4020" s="25"/>
      <c r="E4020" s="25"/>
      <c r="J4020" s="1"/>
      <c r="L4020" s="1"/>
    </row>
    <row r="4021" spans="1:12" ht="12.75">
      <c r="A4021" s="16"/>
      <c r="B4021" s="22"/>
      <c r="C4021" s="25"/>
      <c r="E4021" s="25"/>
      <c r="J4021" s="1"/>
      <c r="L4021" s="1"/>
    </row>
    <row r="4022" spans="1:12" ht="12.75">
      <c r="A4022" s="16"/>
      <c r="B4022" s="22"/>
      <c r="C4022" s="25"/>
      <c r="E4022" s="25"/>
      <c r="J4022" s="1"/>
      <c r="L4022" s="1"/>
    </row>
    <row r="4023" spans="1:12" ht="12.75">
      <c r="A4023" s="16"/>
      <c r="B4023" s="22"/>
      <c r="C4023" s="25"/>
      <c r="E4023" s="25"/>
      <c r="J4023" s="1"/>
      <c r="L4023" s="1"/>
    </row>
    <row r="4024" spans="1:12" ht="12.75">
      <c r="A4024" s="16"/>
      <c r="B4024" s="22"/>
      <c r="C4024" s="25"/>
      <c r="E4024" s="25"/>
      <c r="J4024" s="1"/>
      <c r="L4024" s="1"/>
    </row>
    <row r="4025" spans="1:12" ht="12.75">
      <c r="A4025" s="16"/>
      <c r="B4025" s="22"/>
      <c r="C4025" s="25"/>
      <c r="E4025" s="25"/>
      <c r="J4025" s="1"/>
      <c r="L4025" s="1"/>
    </row>
    <row r="4026" spans="1:12" ht="12.75">
      <c r="A4026" s="16"/>
      <c r="B4026" s="22"/>
      <c r="C4026" s="25"/>
      <c r="E4026" s="25"/>
      <c r="J4026" s="1"/>
      <c r="L4026" s="1"/>
    </row>
    <row r="4027" spans="1:12" ht="12.75">
      <c r="A4027" s="16"/>
      <c r="B4027" s="22"/>
      <c r="C4027" s="25"/>
      <c r="E4027" s="25"/>
      <c r="J4027" s="1"/>
      <c r="L4027" s="1"/>
    </row>
    <row r="4028" spans="1:12" ht="12.75">
      <c r="A4028" s="16"/>
      <c r="B4028" s="22"/>
      <c r="C4028" s="25"/>
      <c r="E4028" s="25"/>
      <c r="J4028" s="1"/>
      <c r="L4028" s="1"/>
    </row>
    <row r="4029" spans="1:12" ht="12.75">
      <c r="A4029" s="16"/>
      <c r="B4029" s="22"/>
      <c r="C4029" s="25"/>
      <c r="E4029" s="25"/>
      <c r="J4029" s="1"/>
      <c r="L4029" s="1"/>
    </row>
    <row r="4030" spans="1:12" ht="12.75">
      <c r="A4030" s="16"/>
      <c r="B4030" s="22"/>
      <c r="C4030" s="25"/>
      <c r="E4030" s="25"/>
      <c r="J4030" s="1"/>
      <c r="L4030" s="1"/>
    </row>
    <row r="4031" spans="1:12" ht="12.75">
      <c r="A4031" s="16"/>
      <c r="B4031" s="22"/>
      <c r="C4031" s="25"/>
      <c r="E4031" s="25"/>
      <c r="J4031" s="1"/>
      <c r="L4031" s="1"/>
    </row>
    <row r="4032" spans="1:12" ht="12.75">
      <c r="A4032" s="16"/>
      <c r="B4032" s="22"/>
      <c r="C4032" s="25"/>
      <c r="E4032" s="25"/>
      <c r="J4032" s="1"/>
      <c r="L4032" s="1"/>
    </row>
    <row r="4033" spans="1:12" ht="12.75">
      <c r="A4033" s="16"/>
      <c r="B4033" s="22"/>
      <c r="C4033" s="25"/>
      <c r="E4033" s="25"/>
      <c r="J4033" s="1"/>
      <c r="L4033" s="1"/>
    </row>
    <row r="4034" spans="1:12" ht="12.75">
      <c r="A4034" s="16"/>
      <c r="B4034" s="22"/>
      <c r="C4034" s="25"/>
      <c r="E4034" s="25"/>
      <c r="J4034" s="1"/>
      <c r="L4034" s="1"/>
    </row>
    <row r="4035" spans="1:12" ht="12.75">
      <c r="A4035" s="16"/>
      <c r="B4035" s="22"/>
      <c r="C4035" s="25"/>
      <c r="E4035" s="25"/>
      <c r="J4035" s="1"/>
      <c r="L4035" s="1"/>
    </row>
    <row r="4036" spans="1:12" ht="12.75">
      <c r="A4036" s="16"/>
      <c r="B4036" s="22"/>
      <c r="C4036" s="25"/>
      <c r="E4036" s="25"/>
      <c r="J4036" s="1"/>
      <c r="L4036" s="1"/>
    </row>
    <row r="4037" spans="1:12" ht="12.75">
      <c r="A4037" s="16"/>
      <c r="B4037" s="22"/>
      <c r="C4037" s="25"/>
      <c r="E4037" s="25"/>
      <c r="J4037" s="1"/>
      <c r="L4037" s="1"/>
    </row>
    <row r="4038" spans="1:12" ht="12.75">
      <c r="A4038" s="16"/>
      <c r="B4038" s="22"/>
      <c r="C4038" s="25"/>
      <c r="E4038" s="25"/>
      <c r="J4038" s="1"/>
      <c r="L4038" s="1"/>
    </row>
    <row r="4039" spans="1:12" ht="12.75">
      <c r="A4039" s="16"/>
      <c r="B4039" s="22"/>
      <c r="C4039" s="25"/>
      <c r="E4039" s="25"/>
      <c r="J4039" s="1"/>
      <c r="L4039" s="1"/>
    </row>
    <row r="4040" spans="1:12" ht="12.75">
      <c r="A4040" s="16"/>
      <c r="B4040" s="22"/>
      <c r="C4040" s="25"/>
      <c r="E4040" s="25"/>
      <c r="J4040" s="1"/>
      <c r="L4040" s="1"/>
    </row>
    <row r="4041" spans="1:12" ht="12.75">
      <c r="A4041" s="16"/>
      <c r="B4041" s="22"/>
      <c r="C4041" s="25"/>
      <c r="E4041" s="25"/>
      <c r="J4041" s="1"/>
      <c r="L4041" s="1"/>
    </row>
    <row r="4042" spans="1:12" ht="12.75">
      <c r="A4042" s="16"/>
      <c r="B4042" s="22"/>
      <c r="C4042" s="25"/>
      <c r="E4042" s="25"/>
      <c r="J4042" s="1"/>
      <c r="L4042" s="1"/>
    </row>
    <row r="4043" spans="1:12" ht="12.75">
      <c r="A4043" s="16"/>
      <c r="B4043" s="22"/>
      <c r="C4043" s="25"/>
      <c r="E4043" s="25"/>
      <c r="J4043" s="1"/>
      <c r="L4043" s="1"/>
    </row>
    <row r="4044" spans="1:12" ht="12.75">
      <c r="A4044" s="16"/>
      <c r="B4044" s="22"/>
      <c r="C4044" s="25"/>
      <c r="E4044" s="25"/>
      <c r="J4044" s="1"/>
      <c r="L4044" s="1"/>
    </row>
    <row r="4045" spans="1:12" ht="12.75">
      <c r="A4045" s="16"/>
      <c r="B4045" s="22"/>
      <c r="C4045" s="25"/>
      <c r="E4045" s="25"/>
      <c r="J4045" s="1"/>
      <c r="L4045" s="1"/>
    </row>
    <row r="4046" spans="1:12" ht="12.75">
      <c r="A4046" s="16"/>
      <c r="B4046" s="22"/>
      <c r="C4046" s="25"/>
      <c r="E4046" s="25"/>
      <c r="J4046" s="1"/>
      <c r="L4046" s="1"/>
    </row>
    <row r="4047" spans="1:12" ht="12.75">
      <c r="A4047" s="16"/>
      <c r="B4047" s="22"/>
      <c r="C4047" s="25"/>
      <c r="E4047" s="25"/>
      <c r="J4047" s="1"/>
      <c r="L4047" s="1"/>
    </row>
    <row r="4048" spans="1:12" ht="12.75">
      <c r="A4048" s="16"/>
      <c r="B4048" s="22"/>
      <c r="C4048" s="25"/>
      <c r="E4048" s="25"/>
      <c r="J4048" s="1"/>
      <c r="L4048" s="1"/>
    </row>
    <row r="4049" spans="1:12" ht="12.75">
      <c r="A4049" s="16"/>
      <c r="B4049" s="22"/>
      <c r="C4049" s="25"/>
      <c r="E4049" s="25"/>
      <c r="J4049" s="1"/>
      <c r="L4049" s="1"/>
    </row>
    <row r="4050" spans="1:12" ht="12.75">
      <c r="A4050" s="16"/>
      <c r="B4050" s="22"/>
      <c r="C4050" s="25"/>
      <c r="E4050" s="25"/>
      <c r="J4050" s="1"/>
      <c r="L4050" s="1"/>
    </row>
    <row r="4051" spans="1:12" ht="12.75">
      <c r="A4051" s="16"/>
      <c r="B4051" s="22"/>
      <c r="C4051" s="25"/>
      <c r="E4051" s="25"/>
      <c r="J4051" s="1"/>
      <c r="L4051" s="1"/>
    </row>
    <row r="4052" spans="1:12" ht="12.75">
      <c r="A4052" s="16"/>
      <c r="B4052" s="22"/>
      <c r="C4052" s="25"/>
      <c r="E4052" s="25"/>
      <c r="J4052" s="1"/>
      <c r="L4052" s="1"/>
    </row>
    <row r="4053" spans="1:12" ht="12.75">
      <c r="A4053" s="16"/>
      <c r="B4053" s="22"/>
      <c r="C4053" s="25"/>
      <c r="E4053" s="25"/>
      <c r="J4053" s="1"/>
      <c r="L4053" s="1"/>
    </row>
    <row r="4054" spans="1:12" ht="12.75">
      <c r="A4054" s="16"/>
      <c r="B4054" s="22"/>
      <c r="C4054" s="25"/>
      <c r="E4054" s="25"/>
      <c r="J4054" s="1"/>
      <c r="L4054" s="1"/>
    </row>
    <row r="4055" spans="1:12" ht="12.75">
      <c r="A4055" s="16"/>
      <c r="B4055" s="22"/>
      <c r="C4055" s="25"/>
      <c r="E4055" s="25"/>
      <c r="J4055" s="1"/>
      <c r="L4055" s="1"/>
    </row>
    <row r="4056" spans="1:12" ht="12.75">
      <c r="A4056" s="16"/>
      <c r="B4056" s="22"/>
      <c r="C4056" s="25"/>
      <c r="E4056" s="25"/>
      <c r="J4056" s="1"/>
      <c r="L4056" s="1"/>
    </row>
    <row r="4057" spans="1:12" ht="12.75">
      <c r="A4057" s="16"/>
      <c r="B4057" s="22"/>
      <c r="C4057" s="25"/>
      <c r="E4057" s="25"/>
      <c r="J4057" s="1"/>
      <c r="L4057" s="1"/>
    </row>
    <row r="4058" spans="1:12" ht="12.75">
      <c r="A4058" s="16"/>
      <c r="B4058" s="22"/>
      <c r="C4058" s="25"/>
      <c r="E4058" s="25"/>
      <c r="J4058" s="1"/>
      <c r="L4058" s="1"/>
    </row>
    <row r="4059" spans="1:12" ht="12.75">
      <c r="A4059" s="16"/>
      <c r="B4059" s="22"/>
      <c r="C4059" s="25"/>
      <c r="E4059" s="25"/>
      <c r="J4059" s="1"/>
      <c r="L4059" s="1"/>
    </row>
    <row r="4060" spans="1:12" ht="12.75">
      <c r="A4060" s="16"/>
      <c r="B4060" s="22"/>
      <c r="C4060" s="25"/>
      <c r="E4060" s="25"/>
      <c r="J4060" s="1"/>
      <c r="L4060" s="1"/>
    </row>
    <row r="4061" spans="1:12" ht="12.75">
      <c r="A4061" s="16"/>
      <c r="B4061" s="22"/>
      <c r="C4061" s="25"/>
      <c r="E4061" s="25"/>
      <c r="J4061" s="1"/>
      <c r="L4061" s="1"/>
    </row>
    <row r="4062" spans="1:12" ht="12.75">
      <c r="A4062" s="16"/>
      <c r="B4062" s="22"/>
      <c r="C4062" s="25"/>
      <c r="E4062" s="25"/>
      <c r="J4062" s="1"/>
      <c r="L4062" s="1"/>
    </row>
    <row r="4063" spans="1:12" ht="12.75">
      <c r="A4063" s="16"/>
      <c r="B4063" s="22"/>
      <c r="C4063" s="25"/>
      <c r="E4063" s="25"/>
      <c r="J4063" s="1"/>
      <c r="L4063" s="1"/>
    </row>
    <row r="4064" spans="1:12" ht="12.75">
      <c r="A4064" s="16"/>
      <c r="B4064" s="22"/>
      <c r="C4064" s="25"/>
      <c r="E4064" s="25"/>
      <c r="J4064" s="1"/>
      <c r="L4064" s="1"/>
    </row>
    <row r="4065" spans="1:12" ht="12.75">
      <c r="A4065" s="16"/>
      <c r="B4065" s="22"/>
      <c r="C4065" s="25"/>
      <c r="E4065" s="25"/>
      <c r="J4065" s="1"/>
      <c r="L4065" s="1"/>
    </row>
    <row r="4066" spans="1:12" ht="12.75">
      <c r="A4066" s="16"/>
      <c r="B4066" s="22"/>
      <c r="C4066" s="25"/>
      <c r="E4066" s="25"/>
      <c r="J4066" s="1"/>
      <c r="L4066" s="1"/>
    </row>
    <row r="4067" spans="1:12" ht="12.75">
      <c r="A4067" s="16"/>
      <c r="B4067" s="22"/>
      <c r="C4067" s="25"/>
      <c r="E4067" s="25"/>
      <c r="J4067" s="1"/>
      <c r="L4067" s="1"/>
    </row>
    <row r="4068" spans="1:12" ht="12.75">
      <c r="A4068" s="16"/>
      <c r="B4068" s="22"/>
      <c r="C4068" s="25"/>
      <c r="E4068" s="25"/>
      <c r="J4068" s="1"/>
      <c r="L4068" s="1"/>
    </row>
    <row r="4069" spans="1:12" ht="12.75">
      <c r="A4069" s="16"/>
      <c r="B4069" s="22"/>
      <c r="C4069" s="25"/>
      <c r="E4069" s="25"/>
      <c r="J4069" s="1"/>
      <c r="L4069" s="1"/>
    </row>
    <row r="4070" spans="1:12" ht="12.75">
      <c r="A4070" s="16"/>
      <c r="B4070" s="22"/>
      <c r="C4070" s="25"/>
      <c r="E4070" s="25"/>
      <c r="J4070" s="1"/>
      <c r="L4070" s="1"/>
    </row>
    <row r="4071" spans="1:12" ht="12.75">
      <c r="A4071" s="16"/>
      <c r="B4071" s="22"/>
      <c r="C4071" s="25"/>
      <c r="E4071" s="25"/>
      <c r="J4071" s="1"/>
      <c r="L4071" s="1"/>
    </row>
    <row r="4072" spans="1:12" ht="12.75">
      <c r="A4072" s="16"/>
      <c r="B4072" s="22"/>
      <c r="C4072" s="25"/>
      <c r="E4072" s="25"/>
      <c r="J4072" s="1"/>
      <c r="L4072" s="1"/>
    </row>
    <row r="4073" spans="1:12" ht="12.75">
      <c r="A4073" s="16"/>
      <c r="B4073" s="22"/>
      <c r="C4073" s="25"/>
      <c r="E4073" s="25"/>
      <c r="J4073" s="1"/>
      <c r="L4073" s="1"/>
    </row>
    <row r="4074" spans="1:12" ht="12.75">
      <c r="A4074" s="16"/>
      <c r="B4074" s="22"/>
      <c r="C4074" s="25"/>
      <c r="E4074" s="25"/>
      <c r="J4074" s="1"/>
      <c r="L4074" s="1"/>
    </row>
    <row r="4075" spans="1:12" ht="12.75">
      <c r="A4075" s="16"/>
      <c r="B4075" s="22"/>
      <c r="C4075" s="25"/>
      <c r="E4075" s="25"/>
      <c r="J4075" s="1"/>
      <c r="L4075" s="1"/>
    </row>
    <row r="4076" spans="1:12" ht="12.75">
      <c r="A4076" s="16"/>
      <c r="B4076" s="22"/>
      <c r="C4076" s="25"/>
      <c r="E4076" s="25"/>
      <c r="J4076" s="1"/>
      <c r="L4076" s="1"/>
    </row>
    <row r="4077" spans="1:12" ht="12.75">
      <c r="A4077" s="16"/>
      <c r="B4077" s="22"/>
      <c r="C4077" s="25"/>
      <c r="E4077" s="25"/>
      <c r="J4077" s="1"/>
      <c r="L4077" s="1"/>
    </row>
    <row r="4078" spans="1:12" ht="12.75">
      <c r="A4078" s="16"/>
      <c r="B4078" s="22"/>
      <c r="C4078" s="25"/>
      <c r="E4078" s="25"/>
      <c r="J4078" s="1"/>
      <c r="L4078" s="1"/>
    </row>
    <row r="4079" spans="1:12" ht="12.75">
      <c r="A4079" s="16"/>
      <c r="B4079" s="22"/>
      <c r="C4079" s="25"/>
      <c r="E4079" s="25"/>
      <c r="J4079" s="1"/>
      <c r="L4079" s="1"/>
    </row>
    <row r="4080" spans="1:12" ht="12.75">
      <c r="A4080" s="16"/>
      <c r="B4080" s="22"/>
      <c r="C4080" s="25"/>
      <c r="E4080" s="25"/>
      <c r="J4080" s="1"/>
      <c r="L4080" s="1"/>
    </row>
    <row r="4081" spans="1:12" ht="12.75">
      <c r="A4081" s="16"/>
      <c r="B4081" s="22"/>
      <c r="C4081" s="25"/>
      <c r="E4081" s="25"/>
      <c r="J4081" s="1"/>
      <c r="L4081" s="1"/>
    </row>
    <row r="4082" spans="1:12" ht="12.75">
      <c r="A4082" s="16"/>
      <c r="B4082" s="22"/>
      <c r="C4082" s="25"/>
      <c r="E4082" s="25"/>
      <c r="J4082" s="1"/>
      <c r="L4082" s="1"/>
    </row>
    <row r="4083" spans="1:12" ht="12.75">
      <c r="A4083" s="16"/>
      <c r="B4083" s="22"/>
      <c r="C4083" s="25"/>
      <c r="E4083" s="25"/>
      <c r="J4083" s="1"/>
      <c r="L4083" s="1"/>
    </row>
    <row r="4084" spans="1:12" ht="12.75">
      <c r="A4084" s="16"/>
      <c r="B4084" s="22"/>
      <c r="C4084" s="25"/>
      <c r="E4084" s="25"/>
      <c r="J4084" s="1"/>
      <c r="L4084" s="1"/>
    </row>
    <row r="4085" spans="1:12" ht="12.75">
      <c r="A4085" s="16"/>
      <c r="B4085" s="22"/>
      <c r="C4085" s="25"/>
      <c r="E4085" s="25"/>
      <c r="J4085" s="1"/>
      <c r="L4085" s="1"/>
    </row>
    <row r="4086" spans="1:12" ht="12.75">
      <c r="A4086" s="16"/>
      <c r="B4086" s="22"/>
      <c r="C4086" s="25"/>
      <c r="E4086" s="25"/>
      <c r="J4086" s="1"/>
      <c r="L4086" s="1"/>
    </row>
    <row r="4087" spans="1:12" ht="12.75">
      <c r="A4087" s="16"/>
      <c r="B4087" s="22"/>
      <c r="C4087" s="25"/>
      <c r="E4087" s="25"/>
      <c r="J4087" s="1"/>
      <c r="L4087" s="1"/>
    </row>
    <row r="4088" spans="1:12" ht="12.75">
      <c r="A4088" s="16"/>
      <c r="B4088" s="22"/>
      <c r="C4088" s="25"/>
      <c r="E4088" s="25"/>
      <c r="J4088" s="1"/>
      <c r="L4088" s="1"/>
    </row>
    <row r="4089" spans="1:12" ht="12.75">
      <c r="A4089" s="16"/>
      <c r="B4089" s="22"/>
      <c r="C4089" s="25"/>
      <c r="E4089" s="25"/>
      <c r="J4089" s="1"/>
      <c r="L4089" s="1"/>
    </row>
    <row r="4090" spans="1:12" ht="12.75">
      <c r="A4090" s="16"/>
      <c r="B4090" s="22"/>
      <c r="C4090" s="25"/>
      <c r="E4090" s="25"/>
      <c r="J4090" s="1"/>
      <c r="L4090" s="1"/>
    </row>
    <row r="4091" spans="1:12" ht="12.75">
      <c r="A4091" s="16"/>
      <c r="B4091" s="22"/>
      <c r="C4091" s="25"/>
      <c r="E4091" s="25"/>
      <c r="J4091" s="1"/>
      <c r="L4091" s="1"/>
    </row>
    <row r="4092" spans="1:12" ht="12.75">
      <c r="A4092" s="16"/>
      <c r="B4092" s="22"/>
      <c r="C4092" s="25"/>
      <c r="E4092" s="25"/>
      <c r="J4092" s="1"/>
      <c r="L4092" s="1"/>
    </row>
    <row r="4093" spans="1:12" ht="12.75">
      <c r="A4093" s="16"/>
      <c r="B4093" s="22"/>
      <c r="C4093" s="25"/>
      <c r="E4093" s="25"/>
      <c r="J4093" s="1"/>
      <c r="L4093" s="1"/>
    </row>
    <row r="4094" spans="1:12" ht="12.75">
      <c r="A4094" s="16"/>
      <c r="B4094" s="22"/>
      <c r="C4094" s="25"/>
      <c r="E4094" s="25"/>
      <c r="J4094" s="1"/>
      <c r="L4094" s="1"/>
    </row>
    <row r="4095" spans="1:12" ht="12.75">
      <c r="A4095" s="16"/>
      <c r="B4095" s="22"/>
      <c r="C4095" s="25"/>
      <c r="E4095" s="25"/>
      <c r="J4095" s="1"/>
      <c r="L4095" s="1"/>
    </row>
    <row r="4096" spans="1:12" ht="12.75">
      <c r="A4096" s="16"/>
      <c r="B4096" s="22"/>
      <c r="C4096" s="25"/>
      <c r="E4096" s="25"/>
      <c r="J4096" s="1"/>
      <c r="L4096" s="1"/>
    </row>
    <row r="4097" spans="1:12" ht="12.75">
      <c r="A4097" s="16"/>
      <c r="B4097" s="22"/>
      <c r="C4097" s="25"/>
      <c r="E4097" s="25"/>
      <c r="J4097" s="1"/>
      <c r="L4097" s="1"/>
    </row>
    <row r="4098" spans="1:12" ht="12.75">
      <c r="A4098" s="16"/>
      <c r="B4098" s="22"/>
      <c r="C4098" s="25"/>
      <c r="E4098" s="25"/>
      <c r="J4098" s="1"/>
      <c r="L4098" s="1"/>
    </row>
    <row r="4099" spans="1:12" ht="12.75">
      <c r="A4099" s="16"/>
      <c r="B4099" s="22"/>
      <c r="C4099" s="25"/>
      <c r="E4099" s="25"/>
      <c r="J4099" s="1"/>
      <c r="L4099" s="1"/>
    </row>
    <row r="4100" spans="1:12" ht="12.75">
      <c r="A4100" s="16"/>
      <c r="B4100" s="22"/>
      <c r="C4100" s="25"/>
      <c r="E4100" s="25"/>
      <c r="J4100" s="1"/>
      <c r="L4100" s="1"/>
    </row>
    <row r="4101" spans="1:12" ht="12.75">
      <c r="A4101" s="16"/>
      <c r="B4101" s="22"/>
      <c r="C4101" s="25"/>
      <c r="E4101" s="25"/>
      <c r="J4101" s="1"/>
      <c r="L4101" s="1"/>
    </row>
    <row r="4102" spans="1:12" ht="12.75">
      <c r="A4102" s="16"/>
      <c r="B4102" s="22"/>
      <c r="C4102" s="25"/>
      <c r="E4102" s="25"/>
      <c r="J4102" s="1"/>
      <c r="L4102" s="1"/>
    </row>
    <row r="4103" spans="1:12" ht="12.75">
      <c r="A4103" s="16"/>
      <c r="B4103" s="22"/>
      <c r="C4103" s="25"/>
      <c r="E4103" s="25"/>
      <c r="J4103" s="1"/>
      <c r="L4103" s="1"/>
    </row>
    <row r="4104" spans="1:12" ht="12.75">
      <c r="A4104" s="16"/>
      <c r="B4104" s="22"/>
      <c r="C4104" s="25"/>
      <c r="E4104" s="25"/>
      <c r="J4104" s="1"/>
      <c r="L4104" s="1"/>
    </row>
    <row r="4105" spans="1:12" ht="12.75">
      <c r="A4105" s="16"/>
      <c r="B4105" s="22"/>
      <c r="C4105" s="25"/>
      <c r="E4105" s="25"/>
      <c r="J4105" s="1"/>
      <c r="L4105" s="1"/>
    </row>
    <row r="4106" spans="1:12" ht="12.75">
      <c r="A4106" s="16"/>
      <c r="B4106" s="22"/>
      <c r="C4106" s="25"/>
      <c r="E4106" s="25"/>
      <c r="J4106" s="1"/>
      <c r="L4106" s="1"/>
    </row>
    <row r="4107" spans="1:12" ht="12.75">
      <c r="A4107" s="16"/>
      <c r="B4107" s="22"/>
      <c r="C4107" s="25"/>
      <c r="E4107" s="25"/>
      <c r="J4107" s="1"/>
      <c r="L4107" s="1"/>
    </row>
    <row r="4108" spans="1:12" ht="12.75">
      <c r="A4108" s="16"/>
      <c r="B4108" s="22"/>
      <c r="C4108" s="25"/>
      <c r="E4108" s="25"/>
      <c r="J4108" s="1"/>
      <c r="L4108" s="1"/>
    </row>
    <row r="4109" spans="1:12" ht="12.75">
      <c r="A4109" s="16"/>
      <c r="B4109" s="22"/>
      <c r="C4109" s="25"/>
      <c r="E4109" s="25"/>
      <c r="J4109" s="1"/>
      <c r="L4109" s="1"/>
    </row>
    <row r="4110" spans="1:12" ht="12.75">
      <c r="A4110" s="16"/>
      <c r="B4110" s="22"/>
      <c r="C4110" s="25"/>
      <c r="E4110" s="25"/>
      <c r="J4110" s="1"/>
      <c r="L4110" s="1"/>
    </row>
    <row r="4111" spans="1:12" ht="12.75">
      <c r="A4111" s="16"/>
      <c r="B4111" s="22"/>
      <c r="C4111" s="25"/>
      <c r="E4111" s="25"/>
      <c r="J4111" s="1"/>
      <c r="L4111" s="1"/>
    </row>
    <row r="4112" spans="1:12" ht="12.75">
      <c r="A4112" s="16"/>
      <c r="B4112" s="22"/>
      <c r="C4112" s="25"/>
      <c r="E4112" s="25"/>
      <c r="J4112" s="1"/>
      <c r="L4112" s="1"/>
    </row>
    <row r="4113" spans="1:12" ht="12.75">
      <c r="A4113" s="16"/>
      <c r="B4113" s="22"/>
      <c r="C4113" s="25"/>
      <c r="E4113" s="25"/>
      <c r="J4113" s="1"/>
      <c r="L4113" s="1"/>
    </row>
    <row r="4114" spans="1:12" ht="12.75">
      <c r="A4114" s="16"/>
      <c r="B4114" s="22"/>
      <c r="C4114" s="25"/>
      <c r="E4114" s="25"/>
      <c r="J4114" s="1"/>
      <c r="L4114" s="1"/>
    </row>
    <row r="4115" spans="1:12" ht="12.75">
      <c r="A4115" s="16"/>
      <c r="B4115" s="22"/>
      <c r="C4115" s="25"/>
      <c r="E4115" s="25"/>
      <c r="J4115" s="1"/>
      <c r="L4115" s="1"/>
    </row>
    <row r="4116" spans="1:12" ht="12.75">
      <c r="A4116" s="16"/>
      <c r="B4116" s="22"/>
      <c r="C4116" s="25"/>
      <c r="E4116" s="25"/>
      <c r="J4116" s="1"/>
      <c r="L4116" s="1"/>
    </row>
    <row r="4117" spans="1:12" ht="12.75">
      <c r="A4117" s="16"/>
      <c r="B4117" s="22"/>
      <c r="C4117" s="25"/>
      <c r="E4117" s="25"/>
      <c r="J4117" s="1"/>
      <c r="L4117" s="1"/>
    </row>
    <row r="4118" spans="1:12" ht="12.75">
      <c r="A4118" s="16"/>
      <c r="B4118" s="22"/>
      <c r="C4118" s="25"/>
      <c r="E4118" s="25"/>
      <c r="J4118" s="1"/>
      <c r="L4118" s="1"/>
    </row>
    <row r="4119" spans="1:12" ht="12.75">
      <c r="A4119" s="16"/>
      <c r="B4119" s="22"/>
      <c r="C4119" s="25"/>
      <c r="E4119" s="25"/>
      <c r="J4119" s="1"/>
      <c r="L4119" s="1"/>
    </row>
    <row r="4120" spans="1:12" ht="12.75">
      <c r="A4120" s="16"/>
      <c r="B4120" s="22"/>
      <c r="C4120" s="25"/>
      <c r="E4120" s="25"/>
      <c r="J4120" s="1"/>
      <c r="L4120" s="1"/>
    </row>
    <row r="4121" spans="1:12" ht="12.75">
      <c r="A4121" s="16"/>
      <c r="B4121" s="22"/>
      <c r="C4121" s="25"/>
      <c r="E4121" s="25"/>
      <c r="J4121" s="1"/>
      <c r="L4121" s="1"/>
    </row>
    <row r="4122" spans="1:12" ht="12.75">
      <c r="A4122" s="16"/>
      <c r="B4122" s="22"/>
      <c r="C4122" s="25"/>
      <c r="E4122" s="25"/>
      <c r="J4122" s="1"/>
      <c r="L4122" s="1"/>
    </row>
    <row r="4123" spans="1:12" ht="12.75">
      <c r="A4123" s="16"/>
      <c r="B4123" s="22"/>
      <c r="C4123" s="25"/>
      <c r="E4123" s="25"/>
      <c r="J4123" s="1"/>
      <c r="L412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